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620" activeTab="0"/>
  </bookViews>
  <sheets>
    <sheet name="ICC_3équipes" sheetId="1" r:id="rId1"/>
    <sheet name="CalculNouvelleCote" sheetId="2" r:id="rId2"/>
    <sheet name="COTE" sheetId="3" r:id="rId3"/>
    <sheet name="RecapMatchs" sheetId="4" r:id="rId4"/>
    <sheet name="Probas" sheetId="5" r:id="rId5"/>
  </sheets>
  <definedNames>
    <definedName name="AgeA1">'ICC_3équipes'!$E$16</definedName>
    <definedName name="AgeA2">'ICC_3équipes'!$E$17</definedName>
    <definedName name="AgeA3">'ICC_3équipes'!$E$18</definedName>
    <definedName name="AgeB1">'ICC_3équipes'!$E$19</definedName>
    <definedName name="AgeB2">'ICC_3équipes'!$E$20</definedName>
    <definedName name="AgeB3">'ICC_3équipes'!$E$21</definedName>
    <definedName name="AgeC1">'ICC_3équipes'!$E$22</definedName>
    <definedName name="AgeC2">'ICC_3équipes'!$E$23</definedName>
    <definedName name="AgeC3">'ICC_3équipes'!$E$24</definedName>
    <definedName name="ClubA1">'ICC_3équipes'!$F$16</definedName>
    <definedName name="ClubA2">'ICC_3équipes'!$F$17</definedName>
    <definedName name="ClubA3">'ICC_3équipes'!$F$18</definedName>
    <definedName name="ClubB1">'ICC_3équipes'!$F$19</definedName>
    <definedName name="ClubB2">'ICC_3équipes'!$F$20</definedName>
    <definedName name="ClubB3">'ICC_3équipes'!$F$21</definedName>
    <definedName name="ClubC1">'ICC_3équipes'!$F$22</definedName>
    <definedName name="ClubC2">'ICC_3équipes'!$F$23</definedName>
    <definedName name="ClubC3">'ICC_3équipes'!$F$24</definedName>
    <definedName name="coefJA1">'ICC_3équipes'!$I$16</definedName>
    <definedName name="coefJA2">'ICC_3équipes'!$I$17</definedName>
    <definedName name="coefJA3">'ICC_3équipes'!$I$18</definedName>
    <definedName name="coefJB1">'ICC_3équipes'!$I$19</definedName>
    <definedName name="coefJB2">'ICC_3équipes'!$I$20</definedName>
    <definedName name="coefJB3">'ICC_3équipes'!$I$21</definedName>
    <definedName name="coefJC1">'ICC_3équipes'!$I$22</definedName>
    <definedName name="coefJC2">'ICC_3équipes'!$I$23</definedName>
    <definedName name="coefJC3">'ICC_3équipes'!$I$24</definedName>
    <definedName name="CoteJA1">'ICC_3équipes'!$H$16</definedName>
    <definedName name="CoteJA2">'ICC_3équipes'!$H$17</definedName>
    <definedName name="CoteJA3">'ICC_3équipes'!$H$18</definedName>
    <definedName name="CoteJB1">'ICC_3équipes'!$H$19</definedName>
    <definedName name="CoteJB2">'ICC_3équipes'!$H$20</definedName>
    <definedName name="CoteJB3">'ICC_3équipes'!$H$21</definedName>
    <definedName name="CoteJC1">'ICC_3équipes'!$H$22</definedName>
    <definedName name="CoteJC2">'ICC_3équipes'!$H$23</definedName>
    <definedName name="CoteJC3">'ICC_3équipes'!$H$24</definedName>
    <definedName name="Diff1JA1">'ICC_3équipes'!$W$6</definedName>
    <definedName name="Diff1JA2">'ICC_3équipes'!$W$10</definedName>
    <definedName name="Diff1JA3">'ICC_3équipes'!$W$9</definedName>
    <definedName name="Diff1JB1">'ICC_3équipes'!$W$7</definedName>
    <definedName name="Diff1JB2">'ICC_3équipes'!$X$8</definedName>
    <definedName name="Diff1JB3">'ICC_3équipes'!$X$9</definedName>
    <definedName name="Diff1JC1">'ICC_3équipes'!$W$8</definedName>
    <definedName name="Diff1JC2">'ICC_3équipes'!$X$6</definedName>
    <definedName name="Diff1JC3">'ICC_3équipes'!$X$7</definedName>
    <definedName name="Diff2JA1">'ICC_3équipes'!$X$11</definedName>
    <definedName name="Diff2JA2">'ICC_3équipes'!$X$12</definedName>
    <definedName name="Diff2JA3">'ICC_3équipes'!$X$13</definedName>
    <definedName name="Diff2JB1">'ICC_3équipes'!$W$12</definedName>
    <definedName name="Diff2JB2">'ICC_3équipes'!$W$14</definedName>
    <definedName name="Diff2JB3">'ICC_3équipes'!$W$11</definedName>
    <definedName name="Diff2JC1">'ICC_3équipes'!$W$13</definedName>
    <definedName name="Diff2JC2">'ICC_3équipes'!$X$14</definedName>
    <definedName name="Diff2JC3">'ICC_3équipes'!$W$15</definedName>
    <definedName name="Diff3JA1">'ICC_3équipes'!$X$16</definedName>
    <definedName name="Diff3JA2">'ICC_3équipes'!$X$18</definedName>
    <definedName name="Diff3JA3">'ICC_3équipes'!$W$17</definedName>
    <definedName name="Diff3JB1">'ICC_3équipes'!$X$17</definedName>
    <definedName name="Diff3JB2">'ICC_3équipes'!$W$16</definedName>
    <definedName name="Diff3JB3">'ICC_3équipes'!$X$19</definedName>
    <definedName name="Diff3JC1">'ICC_3équipes'!$W$18</definedName>
    <definedName name="Diff3JC2">'ICC_3équipes'!$W$20</definedName>
    <definedName name="Diff3JC3">'ICC_3équipes'!$W$19</definedName>
    <definedName name="Diff4JA1">'ICC_3équipes'!$X$21</definedName>
    <definedName name="Diff4JA2">'ICC_3équipes'!$X$23</definedName>
    <definedName name="Diff4JA3">'ICC_3équipes'!$X$24</definedName>
    <definedName name="Diff4JB1">'ICC_3équipes'!$W$22</definedName>
    <definedName name="Diff4JB2">'ICC_3équipes'!$W$25</definedName>
    <definedName name="Diff4JB3">'ICC_3équipes'!$W$23</definedName>
    <definedName name="Diff4JC1">'ICC_3équipes'!$X$22</definedName>
    <definedName name="Diff4JC2">'ICC_3équipes'!$W$24</definedName>
    <definedName name="Diff4JC3">'ICC_3équipes'!$W$21</definedName>
    <definedName name="Diff5JA1">'ICC_3équipes'!$W$26</definedName>
    <definedName name="Diff5JA2">'ICC_3équipes'!$W$28</definedName>
    <definedName name="Diff5JA3">'ICC_3équipes'!$W$30</definedName>
    <definedName name="Diff5JB1">'ICC_3équipes'!$X$26</definedName>
    <definedName name="Diff5JB2">'ICC_3équipes'!$X$29</definedName>
    <definedName name="Diff5JB3">'ICC_3équipes'!$W$27</definedName>
    <definedName name="Diff5JC1">'ICC_3équipes'!$X$27</definedName>
    <definedName name="Diff5JC2">'ICC_3équipes'!$X$28</definedName>
    <definedName name="Diff5JC3">'ICC_3équipes'!$W$29</definedName>
    <definedName name="Diff6JA1">'ICC_3équipes'!$W$31</definedName>
    <definedName name="Diff6JA2">'ICC_3équipes'!$W$33</definedName>
    <definedName name="Diff6JA3">'ICC_3équipes'!$W$34</definedName>
    <definedName name="Diff6JB1">'ICC_3équipes'!$X$32</definedName>
    <definedName name="Diff6JB2">'ICC_3équipes'!$X$33</definedName>
    <definedName name="Diff6JB3">'ICC_3équipes'!$W$35</definedName>
    <definedName name="Diff6JC1">'ICC_3équipes'!$X$31</definedName>
    <definedName name="Diff6JC2">'ICC_3équipes'!$W$32</definedName>
    <definedName name="Diff6JC3">'ICC_3équipes'!$X$34</definedName>
    <definedName name="DiffA1">'ICC_3équipes'!$F$27</definedName>
    <definedName name="DiffA2">'ICC_3équipes'!$F$28</definedName>
    <definedName name="DiffA3">'ICC_3équipes'!$F$29</definedName>
    <definedName name="DiffB1">'ICC_3équipes'!$F$30</definedName>
    <definedName name="DiffB2">'ICC_3équipes'!$F$31</definedName>
    <definedName name="DiffB3">'ICC_3équipes'!$F$32</definedName>
    <definedName name="DiffC1">'ICC_3équipes'!$F$33</definedName>
    <definedName name="DiffC2">'ICC_3équipes'!$F$34</definedName>
    <definedName name="DiffC3">'ICC_3équipes'!$F$35</definedName>
    <definedName name="EvolA1">'ICC_3équipes'!$G$27</definedName>
    <definedName name="EvolA2">'ICC_3équipes'!$G$28</definedName>
    <definedName name="EvolA3">'ICC_3équipes'!$G$29</definedName>
    <definedName name="EvolB1">'ICC_3équipes'!$G$30</definedName>
    <definedName name="EvolB2">'ICC_3équipes'!$G$31</definedName>
    <definedName name="EvolB3">'ICC_3équipes'!$G$32</definedName>
    <definedName name="EvolC1">'ICC_3équipes'!$G$33</definedName>
    <definedName name="EvolC2">'ICC_3équipes'!$G$34</definedName>
    <definedName name="EvolC3">'ICC_3équipes'!$G$35</definedName>
    <definedName name="FédéA1">'ICC_3équipes'!$D$16</definedName>
    <definedName name="FédéA2">'ICC_3équipes'!$D$17</definedName>
    <definedName name="FédéA3">'ICC_3équipes'!$D$18</definedName>
    <definedName name="FédéB1">'ICC_3équipes'!$D$19</definedName>
    <definedName name="FédéB2">'ICC_3équipes'!$D$20</definedName>
    <definedName name="FédéB3">'ICC_3équipes'!$D$21</definedName>
    <definedName name="FédéC1">'ICC_3équipes'!$D$22</definedName>
    <definedName name="FédéC2">'ICC_3équipes'!$D$23</definedName>
    <definedName name="FédéC3">'ICC_3équipes'!$D$24</definedName>
    <definedName name="JA1">'ICC_3équipes'!$B$16</definedName>
    <definedName name="JoueurA1">'ICC_3équipes'!$B$16</definedName>
    <definedName name="JoueurA2">'ICC_3équipes'!$B$17</definedName>
    <definedName name="JoueurA3">'ICC_3équipes'!$B$18</definedName>
    <definedName name="JoueurB1">'ICC_3équipes'!$B$19</definedName>
    <definedName name="JoueurB2">'ICC_3équipes'!$B$20</definedName>
    <definedName name="JoueurB3">'ICC_3équipes'!$B$21</definedName>
    <definedName name="JoueurC1">'ICC_3équipes'!$B$22</definedName>
    <definedName name="JoueurC2">'ICC_3équipes'!$B$23</definedName>
    <definedName name="JoueurC3">'ICC_3équipes'!$B$24</definedName>
    <definedName name="LicA1">'ICC_3équipes'!$C$16</definedName>
    <definedName name="LicA2">'ICC_3équipes'!$C$17</definedName>
    <definedName name="LicA3">'ICC_3équipes'!$C$18</definedName>
    <definedName name="LicB1">'ICC_3équipes'!$C$19</definedName>
    <definedName name="LicB2">'ICC_3équipes'!$C$20</definedName>
    <definedName name="LicB3">'ICC_3équipes'!$C$21</definedName>
    <definedName name="LicC1">'ICC_3équipes'!$C$22</definedName>
    <definedName name="LicC2">'ICC_3équipes'!$C$23</definedName>
    <definedName name="LicC3">'ICC_3équipes'!$C$24</definedName>
    <definedName name="P1JA1">'ICC_3équipes'!$AA$6</definedName>
    <definedName name="P1JA2">'ICC_3équipes'!$AA$10</definedName>
    <definedName name="P1JA3">'ICC_3équipes'!$AA$9</definedName>
    <definedName name="P1JB1">'ICC_3équipes'!$AA$7</definedName>
    <definedName name="P1JB2">'ICC_3équipes'!$AB$8</definedName>
    <definedName name="P1JB3">'ICC_3équipes'!$AB$9</definedName>
    <definedName name="P1JC1">'ICC_3équipes'!$AA$8</definedName>
    <definedName name="P1JC2">'ICC_3équipes'!$AB$6</definedName>
    <definedName name="P1JC3">'ICC_3équipes'!$AB$7</definedName>
    <definedName name="P2JA1">'ICC_3équipes'!$AB$11</definedName>
    <definedName name="P2JA2">'ICC_3équipes'!$AB$12</definedName>
    <definedName name="P2JA3">'ICC_3équipes'!$AB$13</definedName>
    <definedName name="P2JB1">'ICC_3équipes'!$AA$12</definedName>
    <definedName name="P2JB2">'ICC_3équipes'!$AA$14</definedName>
    <definedName name="P2JB3">'ICC_3équipes'!$AA$11</definedName>
    <definedName name="P2JC1">'ICC_3équipes'!$AA$13</definedName>
    <definedName name="P2JC2">'ICC_3équipes'!$AB$14</definedName>
    <definedName name="P2JC3">'ICC_3équipes'!$AA$15</definedName>
    <definedName name="P3JA1">'ICC_3équipes'!$AB$16</definedName>
    <definedName name="P3JA2">'ICC_3équipes'!$AB$18</definedName>
    <definedName name="P3JA3">'ICC_3équipes'!$AA$17</definedName>
    <definedName name="P3JB1">'ICC_3équipes'!$AB$17</definedName>
    <definedName name="P3JB2">'ICC_3équipes'!$AA$16</definedName>
    <definedName name="P3JB3">'ICC_3équipes'!$AB$16</definedName>
    <definedName name="P3JC1">'ICC_3équipes'!$AA$18</definedName>
    <definedName name="P3JC2">'ICC_3équipes'!$AA$20</definedName>
    <definedName name="P3JC3">'ICC_3équipes'!$AA$19</definedName>
    <definedName name="P4JA1">'ICC_3équipes'!$AB$21</definedName>
    <definedName name="P4JA2">'ICC_3équipes'!$AB$23</definedName>
    <definedName name="P4JA3">'ICC_3équipes'!$AB$24</definedName>
    <definedName name="P4JB1">'ICC_3équipes'!$AA$22</definedName>
    <definedName name="P4JB2">'ICC_3équipes'!$AA$25</definedName>
    <definedName name="P4JB3">'ICC_3équipes'!$AA$23</definedName>
    <definedName name="P4JC1">'ICC_3équipes'!$AB$22</definedName>
    <definedName name="P4JC2">'ICC_3équipes'!$AA$24</definedName>
    <definedName name="P4JC3">'ICC_3équipes'!$AA$21</definedName>
    <definedName name="P5JA1">'ICC_3équipes'!$AA$26</definedName>
    <definedName name="P5JA2">'ICC_3équipes'!$AA$28</definedName>
    <definedName name="P5JA3">'ICC_3équipes'!$AA$30</definedName>
    <definedName name="P5JB1">'ICC_3équipes'!$AB$26</definedName>
    <definedName name="P5JB2">'ICC_3équipes'!$AB$29</definedName>
    <definedName name="P5JB3">'ICC_3équipes'!$AA$27</definedName>
    <definedName name="P5JC1">'ICC_3équipes'!$AB$27</definedName>
    <definedName name="P5JC2">'ICC_3équipes'!$AB$28</definedName>
    <definedName name="P5JC3">'ICC_3équipes'!$AA$29</definedName>
    <definedName name="P6JA1">'ICC_3équipes'!$AA$31</definedName>
    <definedName name="P6JA2">'ICC_3équipes'!$AA$33</definedName>
    <definedName name="P6JA3">'ICC_3équipes'!$AA$34</definedName>
    <definedName name="P6JB1">'ICC_3équipes'!$AB$32</definedName>
    <definedName name="P6JB2">'ICC_3équipes'!$AB$33</definedName>
    <definedName name="P6JB3">'ICC_3équipes'!$AA$35</definedName>
    <definedName name="P6JC1">'ICC_3équipes'!$AB$31</definedName>
    <definedName name="P6JC2">'ICC_3équipes'!$AA$32</definedName>
    <definedName name="P6JC3">'ICC_3équipes'!$AB$34</definedName>
    <definedName name="PM1JA1">'ICC_3équipes'!$U$6</definedName>
    <definedName name="PM1JA2">'ICC_3équipes'!$U$10</definedName>
    <definedName name="PM1JA3">'ICC_3équipes'!$U$9</definedName>
    <definedName name="PM1JB1">'ICC_3équipes'!$U$7</definedName>
    <definedName name="PM1JB2">'ICC_3équipes'!$V$8</definedName>
    <definedName name="PM1JB3">'ICC_3équipes'!$V$9</definedName>
    <definedName name="PM1JC1">'ICC_3équipes'!$U$8</definedName>
    <definedName name="PM1JC2">'ICC_3équipes'!$V$6</definedName>
    <definedName name="PM1JC3">'ICC_3équipes'!$V$7</definedName>
    <definedName name="PM2JA1">'ICC_3équipes'!$V$11</definedName>
    <definedName name="PM2JA2">'ICC_3équipes'!$V$12</definedName>
    <definedName name="PM2JA3">'ICC_3équipes'!$V$13</definedName>
    <definedName name="PM2JB1">'ICC_3équipes'!$U$12</definedName>
    <definedName name="PM2JB2">'ICC_3équipes'!$U$14</definedName>
    <definedName name="PM2JB3">'ICC_3équipes'!$U$11</definedName>
    <definedName name="PM2JC1">'ICC_3équipes'!$U$13</definedName>
    <definedName name="PM2JC2">'ICC_3équipes'!$V$14</definedName>
    <definedName name="PM2JC3">'ICC_3équipes'!$U$15</definedName>
    <definedName name="PM3JA1">'ICC_3équipes'!$V$16</definedName>
    <definedName name="PM3JA2">'ICC_3équipes'!$V$18</definedName>
    <definedName name="PM3JA3">'ICC_3équipes'!$U$17</definedName>
    <definedName name="PM3JB1">'ICC_3équipes'!$V$17</definedName>
    <definedName name="PM3JB2">'ICC_3équipes'!$U$16</definedName>
    <definedName name="PM3JB3">'ICC_3équipes'!$V$19</definedName>
    <definedName name="PM3JC1">'ICC_3équipes'!$U$18</definedName>
    <definedName name="PM3JC2">'ICC_3équipes'!$U$20</definedName>
    <definedName name="PM3JC3">'ICC_3équipes'!$U$19</definedName>
    <definedName name="PM4JA1">'ICC_3équipes'!$V$21</definedName>
    <definedName name="PM4JA2">'ICC_3équipes'!$V$23</definedName>
    <definedName name="PM4JA3">'ICC_3équipes'!$V$24</definedName>
    <definedName name="PM4JB1">'ICC_3équipes'!$U$22</definedName>
    <definedName name="PM4JB2">'ICC_3équipes'!$U$25</definedName>
    <definedName name="PM4JB3">'ICC_3équipes'!$U$23</definedName>
    <definedName name="PM4JC1">'ICC_3équipes'!$V$22</definedName>
    <definedName name="PM4JC2">'ICC_3équipes'!$U$24</definedName>
    <definedName name="PM4JC3">'ICC_3équipes'!$U$21</definedName>
    <definedName name="PM5JA1">'ICC_3équipes'!$U$26</definedName>
    <definedName name="PM5JA2">'ICC_3équipes'!$U$28</definedName>
    <definedName name="PM5JA3">'ICC_3équipes'!$U$30</definedName>
    <definedName name="PM5JB1">'ICC_3équipes'!$V$26</definedName>
    <definedName name="PM5JB2">'ICC_3équipes'!$V$29</definedName>
    <definedName name="PM5JB3">'ICC_3équipes'!$U$27</definedName>
    <definedName name="PM5JC1">'ICC_3équipes'!$V$27</definedName>
    <definedName name="PM5JC2">'ICC_3équipes'!$V$28</definedName>
    <definedName name="PM5JC3">'ICC_3équipes'!$U$29</definedName>
    <definedName name="PM6JA1">'ICC_3équipes'!$U$31</definedName>
    <definedName name="PM6JA2">'ICC_3équipes'!$U$33</definedName>
    <definedName name="PM6JA3">'ICC_3équipes'!$U$34</definedName>
    <definedName name="PM6JB1">'ICC_3équipes'!$V$32</definedName>
    <definedName name="PM6JB2">'ICC_3équipes'!$V$33</definedName>
    <definedName name="PM6JB3">'ICC_3équipes'!$U$35</definedName>
    <definedName name="PM6JC1">'ICC_3équipes'!$V$31</definedName>
    <definedName name="PM6JC2">'ICC_3équipes'!$U$32</definedName>
    <definedName name="PM6JC3">'ICC_3équipes'!$V$34</definedName>
    <definedName name="PMA1">'ICC_3équipes'!$D$27</definedName>
    <definedName name="PMA2">'ICC_3équipes'!$D$28</definedName>
    <definedName name="PMA3">'ICC_3équipes'!$D$29</definedName>
    <definedName name="PMB1">'ICC_3équipes'!$D$30</definedName>
    <definedName name="PMB2">'ICC_3équipes'!$D$31</definedName>
    <definedName name="PMB3">'ICC_3équipes'!$D$32</definedName>
    <definedName name="PMC1">'ICC_3équipes'!$D$33</definedName>
    <definedName name="PMC2">'ICC_3équipes'!$D$34</definedName>
    <definedName name="PMC3">'ICC_3équipes'!$D$35</definedName>
    <definedName name="PMEQA">'ICC_3équipes'!$D$11</definedName>
    <definedName name="PMEQB">'ICC_3équipes'!$D$12</definedName>
    <definedName name="PMEQC">'ICC_3équipes'!$D$13</definedName>
    <definedName name="Sc1JA1">'ICC_3équipes'!$S$6</definedName>
    <definedName name="Sc1JA2">'ICC_3équipes'!$S$10</definedName>
    <definedName name="Sc1JA3">'ICC_3équipes'!$S$9</definedName>
    <definedName name="Sc1JB1">'ICC_3équipes'!$S$7</definedName>
    <definedName name="Sc1JB2">'ICC_3équipes'!$T$8</definedName>
    <definedName name="Sc1JB3">'ICC_3équipes'!$T$9</definedName>
    <definedName name="Sc1JC1">'ICC_3équipes'!$S$8</definedName>
    <definedName name="Sc1JC2">'ICC_3équipes'!$T$6</definedName>
    <definedName name="Sc1JC3">'ICC_3équipes'!$T$7</definedName>
    <definedName name="Sc2JA1">'ICC_3équipes'!$T$11</definedName>
    <definedName name="Sc2JA2">'ICC_3équipes'!$T$12</definedName>
    <definedName name="Sc2JA3">'ICC_3équipes'!$T$13</definedName>
    <definedName name="Sc2JB1">'ICC_3équipes'!$S$12</definedName>
    <definedName name="Sc2JB2">'ICC_3équipes'!$S$14</definedName>
    <definedName name="Sc2JB3">'ICC_3équipes'!$S$11</definedName>
    <definedName name="Sc2JC1">'ICC_3équipes'!$S$13</definedName>
    <definedName name="Sc2JC2">'ICC_3équipes'!$T$14</definedName>
    <definedName name="Sc2JC3">'ICC_3équipes'!$S$15</definedName>
    <definedName name="Sc3JA1">'ICC_3équipes'!$T$16</definedName>
    <definedName name="Sc3JA2">'ICC_3équipes'!$T$18</definedName>
    <definedName name="Sc3JA3">'ICC_3équipes'!$S$17</definedName>
    <definedName name="Sc3JB1">'ICC_3équipes'!$T$17</definedName>
    <definedName name="Sc3JB2">'ICC_3équipes'!$S$16</definedName>
    <definedName name="SC3JB3">'ICC_3équipes'!$T$19</definedName>
    <definedName name="Sc3JC1">'ICC_3équipes'!$S$18</definedName>
    <definedName name="SC3JC2">'ICC_3équipes'!$S$20</definedName>
    <definedName name="SC3JC3">'ICC_3équipes'!$S$19</definedName>
    <definedName name="SC4JA1">'ICC_3équipes'!$T$21</definedName>
    <definedName name="SC4JA2">'ICC_3équipes'!$T$23</definedName>
    <definedName name="SC4JA3">'ICC_3équipes'!$T$24</definedName>
    <definedName name="SC4JB1">'ICC_3équipes'!$S$22</definedName>
    <definedName name="SC4JB2">'ICC_3équipes'!$S$25</definedName>
    <definedName name="SC4JB3">'ICC_3équipes'!$S$23</definedName>
    <definedName name="SC4JC1">'ICC_3équipes'!$T$22</definedName>
    <definedName name="SC4JC2">'ICC_3équipes'!$S$24</definedName>
    <definedName name="SC4JC3">'ICC_3équipes'!$S$21</definedName>
    <definedName name="SC5JA1">'ICC_3équipes'!$S$26</definedName>
    <definedName name="SC5JA2">'ICC_3équipes'!$S$28</definedName>
    <definedName name="SC5JA3">'ICC_3équipes'!$S$30</definedName>
    <definedName name="SC5JB1">'ICC_3équipes'!$T$26</definedName>
    <definedName name="SC5JB2">'ICC_3équipes'!$T$29</definedName>
    <definedName name="SC5JB3">'ICC_3équipes'!$S$27</definedName>
    <definedName name="SC5JC1">'ICC_3équipes'!$T$27</definedName>
    <definedName name="SC5JC2">'ICC_3équipes'!$T$28</definedName>
    <definedName name="SC5JC3">'ICC_3équipes'!$S$29</definedName>
    <definedName name="SC6JA1">'ICC_3équipes'!$S$31</definedName>
    <definedName name="SC6JA2">'ICC_3équipes'!$S$33</definedName>
    <definedName name="SC6JA3">'ICC_3équipes'!$S$34</definedName>
    <definedName name="SC6JB1">'ICC_3équipes'!$T$32</definedName>
    <definedName name="SC6JB2">'ICC_3équipes'!$T$33</definedName>
    <definedName name="SC6JB3">'ICC_3équipes'!$S$35</definedName>
    <definedName name="SC6JC1">'ICC_3équipes'!$T$31</definedName>
    <definedName name="SC6JC2">'ICC_3équipes'!$S$32</definedName>
    <definedName name="SC6JC3">'ICC_3équipes'!$T$34</definedName>
    <definedName name="ScoresPME">'ICC_3équipes'!$D$11:$D$13</definedName>
    <definedName name="ScoresPMJ">'ICC_3équipes'!$D$27:$D$35</definedName>
    <definedName name="sérieA1">'ICC_3équipes'!$G$16</definedName>
    <definedName name="SérieA2">'ICC_3équipes'!$G$17</definedName>
    <definedName name="SérieA3">'ICC_3équipes'!$G$18</definedName>
    <definedName name="SérieB1">'ICC_3équipes'!$G$19</definedName>
    <definedName name="SérieB2">'ICC_3équipes'!$G$20</definedName>
    <definedName name="SérieB3">'ICC_3équipes'!$G$21</definedName>
    <definedName name="SérieC1">'ICC_3équipes'!$G$22</definedName>
    <definedName name="SérieC2">'ICC_3équipes'!$G$23</definedName>
    <definedName name="SérieC3">'ICC_3équipes'!$G$24</definedName>
    <definedName name="V1JA1">'ICC_3équipes'!$Y$6</definedName>
    <definedName name="V1JA2">'ICC_3équipes'!$Y$10</definedName>
    <definedName name="V1JA3">'ICC_3équipes'!$Y$9</definedName>
    <definedName name="V1JB1">'ICC_3équipes'!$Y$7</definedName>
    <definedName name="V1JB2">'ICC_3équipes'!$Z$8</definedName>
    <definedName name="V1JB3">'ICC_3équipes'!$Z$9</definedName>
    <definedName name="V1JC1">'ICC_3équipes'!$Y$8</definedName>
    <definedName name="V1JC2">'ICC_3équipes'!$Z$6</definedName>
    <definedName name="V1JC3">'ICC_3équipes'!$Z$7</definedName>
    <definedName name="V2JA1">'ICC_3équipes'!$Z$11</definedName>
    <definedName name="V2JA2">'ICC_3équipes'!$Z$12</definedName>
    <definedName name="V2JA3">'ICC_3équipes'!$Z$13</definedName>
    <definedName name="V2JB1">'ICC_3équipes'!$Y$12</definedName>
    <definedName name="V2JB2">'ICC_3équipes'!$Y$14</definedName>
    <definedName name="V2JB3">'ICC_3équipes'!$Y$11</definedName>
    <definedName name="V2JC1">'ICC_3équipes'!$Y$13</definedName>
    <definedName name="V2JC2">'ICC_3équipes'!$Z$14</definedName>
    <definedName name="V2JC3">'ICC_3équipes'!$Y$15</definedName>
    <definedName name="V3JA1">'ICC_3équipes'!$Z$16</definedName>
    <definedName name="V3JA2">'ICC_3équipes'!$Z$18</definedName>
    <definedName name="V3JA3">'ICC_3équipes'!$Y$17</definedName>
    <definedName name="V3JB1">'ICC_3équipes'!$Z$17</definedName>
    <definedName name="V3JB2">'ICC_3équipes'!$Y$16</definedName>
    <definedName name="V3JB3">'ICC_3équipes'!$Z$19</definedName>
    <definedName name="V3JC1">'ICC_3équipes'!$Y$18</definedName>
    <definedName name="V3JC2">'ICC_3équipes'!$Y$20</definedName>
    <definedName name="V3JC3">'ICC_3équipes'!$Y$19</definedName>
    <definedName name="V4JA1">'ICC_3équipes'!$Z$21</definedName>
    <definedName name="V4JA2">'ICC_3équipes'!$Z$23</definedName>
    <definedName name="V4JA3">'ICC_3équipes'!$Z$24</definedName>
    <definedName name="V4JB1">'ICC_3équipes'!$Y$22</definedName>
    <definedName name="V4JB2">'ICC_3équipes'!$Y$25</definedName>
    <definedName name="V4JB3">'ICC_3équipes'!$Y$23</definedName>
    <definedName name="V4JC1">'ICC_3équipes'!$Z$22</definedName>
    <definedName name="V4JC2">'ICC_3équipes'!$Y$24</definedName>
    <definedName name="V4JC3">'ICC_3équipes'!$Y$21</definedName>
    <definedName name="V5JA1">'ICC_3équipes'!$Y$26</definedName>
    <definedName name="V5JA2">'ICC_3équipes'!$Y$28</definedName>
    <definedName name="V5JA3">'ICC_3équipes'!$Y$30</definedName>
    <definedName name="V5JB1">'ICC_3équipes'!$Z$26</definedName>
    <definedName name="V5JB2">'ICC_3équipes'!$Z$29</definedName>
    <definedName name="V5JB3">'ICC_3équipes'!$Y$27</definedName>
    <definedName name="V5JC1">'ICC_3équipes'!$Z$27</definedName>
    <definedName name="V5JC2">'ICC_3équipes'!$Z$28</definedName>
    <definedName name="V5JC3">'ICC_3équipes'!$Y$29</definedName>
    <definedName name="V6JA1">'ICC_3équipes'!$Y$31</definedName>
    <definedName name="V6JA2">'ICC_3équipes'!$Y$33</definedName>
    <definedName name="V6JA3">'ICC_3équipes'!$Y$34</definedName>
    <definedName name="V6JB1">'ICC_3équipes'!$Z$32</definedName>
    <definedName name="V6JB2">'ICC_3équipes'!$Z$33</definedName>
    <definedName name="V6JB3">'ICC_3équipes'!$Y$35</definedName>
    <definedName name="V6JC1">'ICC_3équipes'!$Z$31</definedName>
    <definedName name="V6JC2">'ICC_3équipes'!$Y$32</definedName>
    <definedName name="V6JC3">'ICC_3équipes'!$Z$34</definedName>
    <definedName name="VA1">'ICC_3équipes'!$E$27</definedName>
    <definedName name="VA2">'ICC_3équipes'!$E$28</definedName>
    <definedName name="VA3">'ICC_3équipes'!$E$29</definedName>
    <definedName name="VB1">'ICC_3équipes'!$E$30</definedName>
    <definedName name="VB2">'ICC_3équipes'!$E$31</definedName>
    <definedName name="VB3">'ICC_3équipes'!$E$32</definedName>
    <definedName name="VC1">'ICC_3équipes'!$E$33</definedName>
    <definedName name="VC2">'ICC_3équipes'!$E$34</definedName>
    <definedName name="VC3">'ICC_3équipes'!$E$35</definedName>
  </definedNames>
  <calcPr fullCalcOnLoad="1"/>
</workbook>
</file>

<file path=xl/comments1.xml><?xml version="1.0" encoding="utf-8"?>
<comments xmlns="http://schemas.openxmlformats.org/spreadsheetml/2006/main">
  <authors>
    <author>Herv?</author>
  </authors>
  <commentList>
    <comment ref="I15" authorId="0">
      <text>
        <r>
          <rPr>
            <b/>
            <sz val="9"/>
            <rFont val="Tahoma"/>
            <family val="0"/>
          </rPr>
          <t>Hervé:</t>
        </r>
        <r>
          <rPr>
            <sz val="9"/>
            <rFont val="Tahoma"/>
            <family val="0"/>
          </rPr>
          <t xml:space="preserve">
K = 10 si cote &gt; 1899
K = 16 si cote entre 1750 et 1899
K = 20 si cote &lt; 1750 et plus de 14 parties jouées
K = 40 si cote entre 1401 et 1750 et moins de 15 parties jouées
K = 50 si cote &lt; 1401 et moins de 15 parties jouées</t>
        </r>
      </text>
    </comment>
    <comment ref="G26" authorId="0">
      <text>
        <r>
          <rPr>
            <b/>
            <sz val="9"/>
            <rFont val="Tahoma"/>
            <family val="0"/>
          </rPr>
          <t>Hervé:</t>
        </r>
        <r>
          <rPr>
            <sz val="9"/>
            <rFont val="Tahoma"/>
            <family val="0"/>
          </rPr>
          <t xml:space="preserve">
Evolution de la cote à l'issue du tournoi.</t>
        </r>
      </text>
    </comment>
  </commentList>
</comments>
</file>

<file path=xl/sharedStrings.xml><?xml version="1.0" encoding="utf-8"?>
<sst xmlns="http://schemas.openxmlformats.org/spreadsheetml/2006/main" count="237" uniqueCount="109">
  <si>
    <t>A</t>
  </si>
  <si>
    <t>A1</t>
  </si>
  <si>
    <t>A2</t>
  </si>
  <si>
    <t>A3</t>
  </si>
  <si>
    <t>B</t>
  </si>
  <si>
    <t>B1</t>
  </si>
  <si>
    <t>B2</t>
  </si>
  <si>
    <t>B3</t>
  </si>
  <si>
    <t>C</t>
  </si>
  <si>
    <t>C1</t>
  </si>
  <si>
    <t>C2</t>
  </si>
  <si>
    <t>C3</t>
  </si>
  <si>
    <t>Diff</t>
  </si>
  <si>
    <t>PM</t>
  </si>
  <si>
    <t>V</t>
  </si>
  <si>
    <t>X</t>
  </si>
  <si>
    <t>Equipes</t>
  </si>
  <si>
    <t>Individuel</t>
  </si>
  <si>
    <t>Sc1</t>
  </si>
  <si>
    <t>Sc2</t>
  </si>
  <si>
    <t>PM1</t>
  </si>
  <si>
    <t>PM2</t>
  </si>
  <si>
    <t>Ronde</t>
  </si>
  <si>
    <t>Code</t>
  </si>
  <si>
    <t>Rang</t>
  </si>
  <si>
    <t>Diff2</t>
  </si>
  <si>
    <t>V1</t>
  </si>
  <si>
    <t>V2</t>
  </si>
  <si>
    <t>difcote</t>
  </si>
  <si>
    <t>proba</t>
  </si>
  <si>
    <t>Nom1</t>
  </si>
  <si>
    <t>P1</t>
  </si>
  <si>
    <t>Nom2</t>
  </si>
  <si>
    <t>P2</t>
  </si>
  <si>
    <t>Evol</t>
  </si>
  <si>
    <t>Diff1</t>
  </si>
  <si>
    <t>Nom</t>
  </si>
  <si>
    <t>Cote</t>
  </si>
  <si>
    <t>K</t>
  </si>
  <si>
    <t>Formule 3 équipes, 6 rondes :</t>
  </si>
  <si>
    <t>Les J1 rencontrent les deux J1, les deux J2 et les deux J3.
Les J2 rencontrent les deux J1, les deux J2 et un des J3.
Les J3 rencontrent les deux J1, les deux J3 et un des J2.
Tous les J2 et les J3 ont une victoire contre X.
Les J1 et J3 commencent trois fois, les J2 deux fois.</t>
  </si>
  <si>
    <t>Licence</t>
  </si>
  <si>
    <t>Nom Prénom1</t>
  </si>
  <si>
    <t>n°lic1</t>
  </si>
  <si>
    <t>Fédé1</t>
  </si>
  <si>
    <t>Nom Prénom2</t>
  </si>
  <si>
    <t>n°lic2</t>
  </si>
  <si>
    <t>Fédé2</t>
  </si>
  <si>
    <t>Score1</t>
  </si>
  <si>
    <t>Score2</t>
  </si>
  <si>
    <t>Championnat régional Interclubs classique</t>
  </si>
  <si>
    <t>Fédé</t>
  </si>
  <si>
    <t>MTP-Comédie</t>
  </si>
  <si>
    <t>MTP-Corum</t>
  </si>
  <si>
    <t>MTP-Peyrou</t>
  </si>
  <si>
    <t>FR</t>
  </si>
  <si>
    <t>RO</t>
  </si>
  <si>
    <t>CF</t>
  </si>
  <si>
    <t>1002442</t>
  </si>
  <si>
    <t>2347284 </t>
  </si>
  <si>
    <t>1151346 </t>
  </si>
  <si>
    <t>1er mai 2022</t>
  </si>
  <si>
    <t>à Montpellier</t>
  </si>
  <si>
    <t>R</t>
  </si>
  <si>
    <t>T</t>
  </si>
  <si>
    <t>Pro1</t>
  </si>
  <si>
    <t>Pro2</t>
  </si>
  <si>
    <t>BOHBOT Hervé</t>
  </si>
  <si>
    <t>BOHBOT Teodora</t>
  </si>
  <si>
    <t>MAUREL Véronique</t>
  </si>
  <si>
    <t>HAENNI Serge</t>
  </si>
  <si>
    <t>VOTTE Florentin</t>
  </si>
  <si>
    <t>SERAZIN Arnaud</t>
  </si>
  <si>
    <t>GAINE Chantal</t>
  </si>
  <si>
    <t>LIBRA Lysiane</t>
  </si>
  <si>
    <t>Clas</t>
  </si>
  <si>
    <t>Joueur</t>
  </si>
  <si>
    <t>Age</t>
  </si>
  <si>
    <t>Club</t>
  </si>
  <si>
    <t>Série</t>
  </si>
  <si>
    <t>Cote initiale</t>
  </si>
  <si>
    <t>Evol Cote</t>
  </si>
  <si>
    <t>Nouvelle cote</t>
  </si>
  <si>
    <t>S</t>
  </si>
  <si>
    <t>I04</t>
  </si>
  <si>
    <t>J</t>
  </si>
  <si>
    <t>E</t>
  </si>
  <si>
    <t>Evolution de la cote</t>
  </si>
  <si>
    <t>Total</t>
  </si>
  <si>
    <t>match 1</t>
  </si>
  <si>
    <t>match 2</t>
  </si>
  <si>
    <t>match 3</t>
  </si>
  <si>
    <t>match 4</t>
  </si>
  <si>
    <t>match 5</t>
  </si>
  <si>
    <t>match 6</t>
  </si>
  <si>
    <t>Cli</t>
  </si>
  <si>
    <t>Anc cote</t>
  </si>
  <si>
    <t>Nouv cote</t>
  </si>
  <si>
    <t>Ev Cote</t>
  </si>
  <si>
    <t>PPM</t>
  </si>
  <si>
    <t>Ev cote1</t>
  </si>
  <si>
    <t>Clap1</t>
  </si>
  <si>
    <t>Clap2</t>
  </si>
  <si>
    <t>Ev cote2</t>
  </si>
  <si>
    <t>Ev cote3</t>
  </si>
  <si>
    <t>Ev cote4</t>
  </si>
  <si>
    <t>Ev cote5</t>
  </si>
  <si>
    <t>Ev cote6</t>
  </si>
  <si>
    <t>MARQUION Léa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</si>
</sst>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2]\ #,##0.00_);[Red]\([$€-2]\ #,##0.00\)"/>
    <numFmt numFmtId="169" formatCode="#;#;"/>
    <numFmt numFmtId="170" formatCode="#,##0&quot;  &quot;;\-#,##0&quot;  &quot;;0&quot;  &quot;"/>
  </numFmts>
  <fonts count="45">
    <font>
      <sz val="11"/>
      <color theme="1"/>
      <name val="Calibri"/>
      <family val="2"/>
    </font>
    <font>
      <sz val="11"/>
      <color indexed="8"/>
      <name val="Calibri"/>
      <family val="2"/>
    </font>
    <font>
      <sz val="10"/>
      <name val="Arial"/>
      <family val="2"/>
    </font>
    <font>
      <b/>
      <sz val="10"/>
      <name val="Arial"/>
      <family val="2"/>
    </font>
    <font>
      <sz val="9"/>
      <name val="Tahoma"/>
      <family val="0"/>
    </font>
    <font>
      <b/>
      <sz val="9"/>
      <name val="Tahoma"/>
      <family val="0"/>
    </font>
    <font>
      <b/>
      <sz val="12"/>
      <name val="Arial"/>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6"/>
      <color indexed="8"/>
      <name val="Calibri"/>
      <family val="2"/>
    </font>
    <font>
      <sz val="11"/>
      <color indexed="63"/>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theme="1"/>
      <name val="Calibri"/>
      <family val="2"/>
    </font>
    <font>
      <sz val="11"/>
      <color rgb="FF333333"/>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rgb="FFFFC000"/>
        <bgColor indexed="64"/>
      </patternFill>
    </fill>
    <fill>
      <patternFill patternType="solid">
        <fgColor indexed="52"/>
        <bgColor indexed="64"/>
      </patternFill>
    </fill>
    <fill>
      <patternFill patternType="solid">
        <fgColor indexed="41"/>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hair"/>
      <top style="thin"/>
      <bottom style="hair"/>
    </border>
    <border>
      <left style="hair"/>
      <right style="hair"/>
      <top style="thin"/>
      <bottom style="hair"/>
    </border>
    <border>
      <left style="thin"/>
      <right style="thin"/>
      <top style="thin"/>
      <bottom style="hair"/>
    </border>
    <border>
      <left style="thin"/>
      <right style="thin"/>
      <top style="thin"/>
      <bottom/>
    </border>
    <border>
      <left/>
      <right/>
      <top style="thin"/>
      <bottom style="thin"/>
    </border>
    <border>
      <left/>
      <right style="thin"/>
      <top style="thin"/>
      <bottom style="thin"/>
    </border>
    <border>
      <left style="hair"/>
      <right style="thin"/>
      <top style="thin"/>
      <bottom style="hair"/>
    </border>
    <border>
      <left/>
      <right style="thin"/>
      <top style="thin"/>
      <bottom style="hair"/>
    </border>
    <border>
      <left style="thin"/>
      <right style="hair"/>
      <top style="thin"/>
      <bottom style="hair"/>
    </border>
    <border>
      <left style="thin"/>
      <right style="thin"/>
      <top style="hair"/>
      <bottom style="hair"/>
    </border>
    <border>
      <left style="thin"/>
      <right style="hair"/>
      <top style="hair"/>
      <bottom style="hair"/>
    </border>
    <border>
      <left style="hair"/>
      <right style="thin"/>
      <top style="hair"/>
      <bottom style="hair"/>
    </border>
    <border>
      <left style="hair"/>
      <right style="hair"/>
      <top style="hair"/>
      <bottom style="hair"/>
    </border>
    <border>
      <left/>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30" fillId="27" borderId="1" applyNumberFormat="0" applyAlignment="0" applyProtection="0"/>
    <xf numFmtId="0" fontId="3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9" borderId="0" applyNumberFormat="0" applyBorder="0" applyAlignment="0" applyProtection="0"/>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89">
    <xf numFmtId="0" fontId="0" fillId="0" borderId="0" xfId="0" applyFont="1" applyAlignment="1">
      <alignment/>
    </xf>
    <xf numFmtId="0" fontId="0" fillId="0" borderId="0" xfId="0" applyAlignment="1">
      <alignment horizontal="center"/>
    </xf>
    <xf numFmtId="0" fontId="0" fillId="0" borderId="0" xfId="0" applyAlignment="1">
      <alignment horizontal="center" vertical="center"/>
    </xf>
    <xf numFmtId="0" fontId="0" fillId="7" borderId="10" xfId="0" applyFill="1" applyBorder="1" applyAlignment="1">
      <alignment/>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xf>
    <xf numFmtId="0" fontId="0" fillId="7" borderId="10" xfId="0" applyFill="1" applyBorder="1" applyAlignment="1">
      <alignment horizontal="center" vertical="center"/>
    </xf>
    <xf numFmtId="0" fontId="42" fillId="0" borderId="0" xfId="0" applyFont="1" applyAlignment="1">
      <alignment/>
    </xf>
    <xf numFmtId="0" fontId="0" fillId="7" borderId="10" xfId="0" applyFill="1" applyBorder="1" applyAlignment="1">
      <alignment horizontal="center"/>
    </xf>
    <xf numFmtId="2" fontId="0" fillId="0" borderId="0" xfId="0" applyNumberFormat="1" applyAlignment="1">
      <alignment horizontal="center"/>
    </xf>
    <xf numFmtId="2" fontId="0" fillId="0" borderId="0" xfId="0" applyNumberFormat="1" applyAlignment="1">
      <alignment/>
    </xf>
    <xf numFmtId="0" fontId="0" fillId="0" borderId="0" xfId="0" applyBorder="1" applyAlignment="1">
      <alignment/>
    </xf>
    <xf numFmtId="0" fontId="0" fillId="7" borderId="10" xfId="0" applyFill="1" applyBorder="1" applyAlignment="1">
      <alignment horizontal="left"/>
    </xf>
    <xf numFmtId="0" fontId="0" fillId="7" borderId="10" xfId="0" applyFill="1" applyBorder="1" applyAlignment="1">
      <alignment horizontal="left" vertical="center"/>
    </xf>
    <xf numFmtId="0" fontId="40" fillId="0" borderId="0" xfId="0" applyFont="1" applyAlignment="1">
      <alignment/>
    </xf>
    <xf numFmtId="0" fontId="3" fillId="33" borderId="11" xfId="49" applyFont="1" applyFill="1" applyBorder="1" applyAlignment="1">
      <alignment horizontal="left"/>
      <protection/>
    </xf>
    <xf numFmtId="0" fontId="3" fillId="33" borderId="12" xfId="49" applyFont="1" applyFill="1" applyBorder="1" applyAlignment="1">
      <alignment horizontal="left"/>
      <protection/>
    </xf>
    <xf numFmtId="1" fontId="3" fillId="33" borderId="12" xfId="49" applyNumberFormat="1" applyFont="1" applyFill="1" applyBorder="1" applyAlignment="1">
      <alignment horizontal="left"/>
      <protection/>
    </xf>
    <xf numFmtId="0" fontId="3" fillId="33" borderId="13" xfId="49" applyFont="1" applyFill="1" applyBorder="1" applyAlignment="1">
      <alignment horizontal="left"/>
      <protection/>
    </xf>
    <xf numFmtId="0" fontId="0" fillId="3" borderId="10" xfId="0" applyFill="1" applyBorder="1" applyAlignment="1" applyProtection="1">
      <alignment/>
      <protection locked="0"/>
    </xf>
    <xf numFmtId="0" fontId="40" fillId="3" borderId="10" xfId="0" applyFont="1" applyFill="1" applyBorder="1" applyAlignment="1" applyProtection="1">
      <alignment/>
      <protection locked="0"/>
    </xf>
    <xf numFmtId="0" fontId="0" fillId="3" borderId="10" xfId="0" applyFill="1" applyBorder="1" applyAlignment="1" applyProtection="1">
      <alignment horizontal="center" vertical="center"/>
      <protection locked="0"/>
    </xf>
    <xf numFmtId="0" fontId="0" fillId="3" borderId="10" xfId="0" applyFill="1" applyBorder="1" applyAlignment="1" applyProtection="1">
      <alignment horizontal="center"/>
      <protection locked="0"/>
    </xf>
    <xf numFmtId="0" fontId="0" fillId="0" borderId="0" xfId="0" applyAlignment="1">
      <alignment/>
    </xf>
    <xf numFmtId="0" fontId="0" fillId="3" borderId="10" xfId="0" applyNumberFormat="1" applyFont="1" applyFill="1" applyBorder="1" applyAlignment="1" applyProtection="1">
      <alignment horizontal="center"/>
      <protection locked="0"/>
    </xf>
    <xf numFmtId="0" fontId="0" fillId="3" borderId="0" xfId="0" applyNumberFormat="1" applyFont="1" applyFill="1" applyAlignment="1" applyProtection="1">
      <alignment horizontal="center"/>
      <protection locked="0"/>
    </xf>
    <xf numFmtId="0" fontId="43" fillId="3" borderId="10" xfId="0" applyNumberFormat="1" applyFont="1" applyFill="1" applyBorder="1" applyAlignment="1" applyProtection="1">
      <alignment horizontal="center"/>
      <protection locked="0"/>
    </xf>
    <xf numFmtId="49" fontId="3" fillId="33" borderId="12" xfId="49" applyNumberFormat="1" applyFont="1" applyFill="1" applyBorder="1" applyAlignment="1">
      <alignment horizontal="center"/>
      <protection/>
    </xf>
    <xf numFmtId="0" fontId="2" fillId="0" borderId="0" xfId="49" applyAlignment="1">
      <alignment horizontal="right"/>
      <protection/>
    </xf>
    <xf numFmtId="1" fontId="2" fillId="0" borderId="0" xfId="49" applyNumberFormat="1" applyAlignment="1">
      <alignment horizontal="right"/>
      <protection/>
    </xf>
    <xf numFmtId="1" fontId="2" fillId="0" borderId="0" xfId="49" applyNumberFormat="1" applyAlignment="1">
      <alignment horizontal="center"/>
      <protection/>
    </xf>
    <xf numFmtId="0" fontId="6" fillId="0" borderId="0" xfId="49" applyFont="1" applyAlignment="1">
      <alignment horizontal="centerContinuous" vertical="center" wrapText="1"/>
      <protection/>
    </xf>
    <xf numFmtId="0" fontId="6" fillId="0" borderId="0" xfId="49" applyFont="1" applyAlignment="1">
      <alignment horizontal="centerContinuous" vertical="center"/>
      <protection/>
    </xf>
    <xf numFmtId="3" fontId="6" fillId="0" borderId="0" xfId="49" applyNumberFormat="1" applyFont="1" applyAlignment="1">
      <alignment horizontal="centerContinuous" vertical="center"/>
      <protection/>
    </xf>
    <xf numFmtId="0" fontId="2" fillId="0" borderId="0" xfId="49" applyAlignment="1">
      <alignment horizontal="centerContinuous" vertical="center"/>
      <protection/>
    </xf>
    <xf numFmtId="0" fontId="2" fillId="0" borderId="0" xfId="49">
      <alignment/>
      <protection/>
    </xf>
    <xf numFmtId="0" fontId="7" fillId="34" borderId="14" xfId="49" applyFont="1" applyFill="1" applyBorder="1" applyAlignment="1">
      <alignment horizontal="centerContinuous"/>
      <protection/>
    </xf>
    <xf numFmtId="0" fontId="7" fillId="35" borderId="14" xfId="49" applyFont="1" applyFill="1" applyBorder="1" applyAlignment="1">
      <alignment horizontal="centerContinuous"/>
      <protection/>
    </xf>
    <xf numFmtId="0" fontId="3" fillId="35" borderId="14" xfId="49" applyFont="1" applyFill="1" applyBorder="1" applyAlignment="1">
      <alignment horizontal="centerContinuous"/>
      <protection/>
    </xf>
    <xf numFmtId="0" fontId="7" fillId="36" borderId="10" xfId="49" applyFont="1" applyFill="1" applyBorder="1" applyAlignment="1">
      <alignment horizontal="centerContinuous"/>
      <protection/>
    </xf>
    <xf numFmtId="0" fontId="7" fillId="36" borderId="15" xfId="49" applyFont="1" applyFill="1" applyBorder="1" applyAlignment="1">
      <alignment horizontal="centerContinuous"/>
      <protection/>
    </xf>
    <xf numFmtId="0" fontId="7" fillId="36" borderId="16" xfId="49" applyFont="1" applyFill="1" applyBorder="1" applyAlignment="1">
      <alignment horizontal="centerContinuous"/>
      <protection/>
    </xf>
    <xf numFmtId="0" fontId="7" fillId="37" borderId="15" xfId="49" applyFont="1" applyFill="1" applyBorder="1" applyAlignment="1">
      <alignment horizontal="centerContinuous"/>
      <protection/>
    </xf>
    <xf numFmtId="0" fontId="7" fillId="37" borderId="16" xfId="49" applyFont="1" applyFill="1" applyBorder="1" applyAlignment="1">
      <alignment horizontal="centerContinuous"/>
      <protection/>
    </xf>
    <xf numFmtId="0" fontId="7" fillId="36" borderId="14" xfId="49" applyFont="1" applyFill="1" applyBorder="1" applyAlignment="1">
      <alignment horizontal="centerContinuous"/>
      <protection/>
    </xf>
    <xf numFmtId="0" fontId="7" fillId="37" borderId="14" xfId="49" applyFont="1" applyFill="1" applyBorder="1" applyAlignment="1">
      <alignment horizontal="centerContinuous"/>
      <protection/>
    </xf>
    <xf numFmtId="0" fontId="3" fillId="37" borderId="14" xfId="49" applyFont="1" applyFill="1" applyBorder="1" applyAlignment="1">
      <alignment horizontal="centerContinuous"/>
      <protection/>
    </xf>
    <xf numFmtId="0" fontId="3" fillId="36" borderId="14" xfId="49" applyFont="1" applyFill="1" applyBorder="1" applyAlignment="1">
      <alignment horizontal="centerContinuous"/>
      <protection/>
    </xf>
    <xf numFmtId="0" fontId="3" fillId="33" borderId="13" xfId="49" applyFont="1" applyFill="1" applyBorder="1" applyAlignment="1">
      <alignment horizontal="center"/>
      <protection/>
    </xf>
    <xf numFmtId="0" fontId="3" fillId="33" borderId="11" xfId="49" applyFont="1" applyFill="1" applyBorder="1" applyAlignment="1">
      <alignment horizontal="center"/>
      <protection/>
    </xf>
    <xf numFmtId="0" fontId="3" fillId="33" borderId="12" xfId="49" applyFont="1" applyFill="1" applyBorder="1" applyAlignment="1">
      <alignment horizontal="centerContinuous"/>
      <protection/>
    </xf>
    <xf numFmtId="0" fontId="3" fillId="33" borderId="17" xfId="49" applyFont="1" applyFill="1" applyBorder="1" applyAlignment="1">
      <alignment horizontal="centerContinuous" vertical="center"/>
      <protection/>
    </xf>
    <xf numFmtId="0" fontId="3" fillId="33" borderId="17" xfId="49" applyFont="1" applyFill="1" applyBorder="1" applyAlignment="1">
      <alignment horizontal="center" vertical="center" wrapText="1"/>
      <protection/>
    </xf>
    <xf numFmtId="0" fontId="3" fillId="33" borderId="17" xfId="49" applyFont="1" applyFill="1" applyBorder="1" applyAlignment="1">
      <alignment horizontal="center" vertical="center"/>
      <protection/>
    </xf>
    <xf numFmtId="3" fontId="3" fillId="33" borderId="13" xfId="49" applyNumberFormat="1" applyFont="1" applyFill="1" applyBorder="1" applyAlignment="1">
      <alignment horizontal="center" vertical="center"/>
      <protection/>
    </xf>
    <xf numFmtId="0" fontId="3" fillId="33" borderId="18" xfId="49" applyFont="1" applyFill="1" applyBorder="1" applyAlignment="1">
      <alignment horizontal="center" vertical="center"/>
      <protection/>
    </xf>
    <xf numFmtId="0" fontId="3" fillId="34" borderId="18" xfId="49" applyFont="1" applyFill="1" applyBorder="1" applyAlignment="1">
      <alignment horizontal="center" vertical="center"/>
      <protection/>
    </xf>
    <xf numFmtId="0" fontId="3" fillId="0" borderId="19" xfId="49" applyFont="1" applyBorder="1" applyAlignment="1">
      <alignment horizontal="center"/>
      <protection/>
    </xf>
    <xf numFmtId="0" fontId="3" fillId="0" borderId="12" xfId="49" applyFont="1" applyBorder="1" applyAlignment="1">
      <alignment horizontal="center"/>
      <protection/>
    </xf>
    <xf numFmtId="0" fontId="3" fillId="0" borderId="17" xfId="49" applyFont="1" applyBorder="1" applyAlignment="1">
      <alignment horizontal="center"/>
      <protection/>
    </xf>
    <xf numFmtId="0" fontId="7" fillId="0" borderId="13" xfId="49" applyFont="1" applyBorder="1" applyAlignment="1">
      <alignment horizontal="center"/>
      <protection/>
    </xf>
    <xf numFmtId="0" fontId="7" fillId="0" borderId="11" xfId="49" applyFont="1" applyBorder="1" applyAlignment="1">
      <alignment horizontal="center"/>
      <protection/>
    </xf>
    <xf numFmtId="0" fontId="7" fillId="0" borderId="17" xfId="49" applyFont="1" applyBorder="1" applyAlignment="1">
      <alignment horizontal="center"/>
      <protection/>
    </xf>
    <xf numFmtId="170" fontId="2" fillId="0" borderId="20" xfId="49" applyNumberFormat="1" applyBorder="1">
      <alignment/>
      <protection/>
    </xf>
    <xf numFmtId="170" fontId="2" fillId="0" borderId="21" xfId="49" applyNumberFormat="1" applyBorder="1">
      <alignment/>
      <protection/>
    </xf>
    <xf numFmtId="3" fontId="2" fillId="0" borderId="22" xfId="49" applyNumberFormat="1" applyBorder="1" applyAlignment="1">
      <alignment horizontal="center"/>
      <protection/>
    </xf>
    <xf numFmtId="170" fontId="3" fillId="0" borderId="21" xfId="49" applyNumberFormat="1" applyFont="1" applyBorder="1">
      <alignment/>
      <protection/>
    </xf>
    <xf numFmtId="170" fontId="3" fillId="0" borderId="23" xfId="49" applyNumberFormat="1" applyFont="1" applyBorder="1">
      <alignment/>
      <protection/>
    </xf>
    <xf numFmtId="170" fontId="3" fillId="0" borderId="22" xfId="49" applyNumberFormat="1" applyFont="1" applyBorder="1">
      <alignment/>
      <protection/>
    </xf>
    <xf numFmtId="170" fontId="2" fillId="0" borderId="24" xfId="49" applyNumberFormat="1" applyBorder="1">
      <alignment/>
      <protection/>
    </xf>
    <xf numFmtId="170" fontId="2" fillId="0" borderId="22" xfId="49" applyNumberFormat="1" applyBorder="1">
      <alignment/>
      <protection/>
    </xf>
    <xf numFmtId="1" fontId="3" fillId="33" borderId="10" xfId="49" applyNumberFormat="1" applyFont="1" applyFill="1" applyBorder="1" applyAlignment="1">
      <alignment horizontal="right"/>
      <protection/>
    </xf>
    <xf numFmtId="0" fontId="3" fillId="33" borderId="10" xfId="49" applyFont="1" applyFill="1" applyBorder="1" applyAlignment="1">
      <alignment horizontal="right"/>
      <protection/>
    </xf>
    <xf numFmtId="1" fontId="3" fillId="33" borderId="10" xfId="49" applyNumberFormat="1" applyFont="1" applyFill="1" applyBorder="1" applyAlignment="1">
      <alignment horizontal="center"/>
      <protection/>
    </xf>
    <xf numFmtId="3" fontId="3" fillId="33" borderId="10" xfId="49" applyNumberFormat="1" applyFont="1" applyFill="1" applyBorder="1" applyAlignment="1">
      <alignment horizontal="right"/>
      <protection/>
    </xf>
    <xf numFmtId="1" fontId="3" fillId="0" borderId="10" xfId="49" applyNumberFormat="1" applyFont="1" applyBorder="1" applyAlignment="1">
      <alignment horizontal="right"/>
      <protection/>
    </xf>
    <xf numFmtId="1" fontId="3" fillId="34" borderId="10" xfId="49" applyNumberFormat="1" applyFont="1" applyFill="1" applyBorder="1" applyAlignment="1">
      <alignment horizontal="right"/>
      <protection/>
    </xf>
    <xf numFmtId="1" fontId="2" fillId="0" borderId="10" xfId="49" applyNumberFormat="1" applyBorder="1" applyAlignment="1">
      <alignment horizontal="right"/>
      <protection/>
    </xf>
    <xf numFmtId="1" fontId="2" fillId="0" borderId="10" xfId="49" applyNumberFormat="1" applyBorder="1" applyAlignment="1">
      <alignment horizontal="center"/>
      <protection/>
    </xf>
    <xf numFmtId="169" fontId="2" fillId="0" borderId="10" xfId="49" applyNumberFormat="1" applyBorder="1" applyAlignment="1">
      <alignment horizontal="right"/>
      <protection/>
    </xf>
    <xf numFmtId="0" fontId="2" fillId="0" borderId="10" xfId="49" applyBorder="1" applyAlignment="1">
      <alignment horizontal="right"/>
      <protection/>
    </xf>
    <xf numFmtId="170" fontId="2" fillId="0" borderId="10" xfId="49" applyNumberFormat="1" applyBorder="1" applyAlignment="1">
      <alignment horizontal="right"/>
      <protection/>
    </xf>
    <xf numFmtId="0" fontId="0" fillId="0" borderId="0" xfId="0" applyFill="1" applyBorder="1" applyAlignment="1">
      <alignment horizontal="left"/>
    </xf>
    <xf numFmtId="169" fontId="2" fillId="3" borderId="10" xfId="49" applyNumberFormat="1" applyFill="1" applyBorder="1" applyAlignment="1" applyProtection="1">
      <alignment horizontal="center"/>
      <protection locked="0"/>
    </xf>
    <xf numFmtId="170" fontId="2" fillId="3" borderId="10" xfId="49" applyNumberFormat="1" applyFill="1" applyBorder="1" applyAlignment="1" applyProtection="1">
      <alignment horizontal="center"/>
      <protection locked="0"/>
    </xf>
    <xf numFmtId="0" fontId="0" fillId="0" borderId="10" xfId="0" applyFill="1" applyBorder="1" applyAlignment="1" applyProtection="1">
      <alignment/>
      <protection/>
    </xf>
    <xf numFmtId="0" fontId="0" fillId="0" borderId="0" xfId="0" applyAlignment="1">
      <alignment wrapText="1"/>
    </xf>
    <xf numFmtId="0" fontId="0" fillId="0" borderId="0" xfId="0"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_tableurFormuleClassiqu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5"/>
  <sheetViews>
    <sheetView tabSelected="1" zoomScale="130" zoomScaleNormal="130" zoomScalePageLayoutView="0" workbookViewId="0" topLeftCell="A4">
      <selection activeCell="C16" sqref="C16"/>
    </sheetView>
  </sheetViews>
  <sheetFormatPr defaultColWidth="11.421875" defaultRowHeight="15"/>
  <cols>
    <col min="1" max="1" width="3.7109375" style="0" customWidth="1"/>
    <col min="2" max="2" width="17.7109375" style="0" customWidth="1"/>
    <col min="3" max="3" width="9.421875" style="0" customWidth="1"/>
    <col min="4" max="4" width="6.00390625" style="0" customWidth="1"/>
    <col min="5" max="5" width="5.421875" style="0" customWidth="1"/>
    <col min="6" max="6" width="5.00390625" style="0" customWidth="1"/>
    <col min="7" max="7" width="5.57421875" style="0" customWidth="1"/>
    <col min="8" max="8" width="5.7109375" style="0" customWidth="1"/>
    <col min="9" max="9" width="4.421875" style="0" customWidth="1"/>
    <col min="10" max="10" width="2.00390625" style="0" customWidth="1"/>
    <col min="11" max="11" width="3.140625" style="2" customWidth="1"/>
    <col min="12" max="12" width="3.00390625" style="2" customWidth="1"/>
    <col min="13" max="14" width="3.28125" style="2" bestFit="1" customWidth="1"/>
    <col min="15" max="15" width="17.57421875" style="0" customWidth="1"/>
    <col min="16" max="16" width="5.421875" style="0" customWidth="1"/>
    <col min="17" max="17" width="17.421875" style="0" customWidth="1"/>
    <col min="18" max="18" width="5.421875" style="0" bestFit="1" customWidth="1"/>
    <col min="19" max="20" width="4.28125" style="0" bestFit="1" customWidth="1"/>
    <col min="21" max="21" width="4.421875" style="0" customWidth="1"/>
    <col min="22" max="22" width="4.28125" style="0" customWidth="1"/>
    <col min="23" max="23" width="5.421875" style="0" bestFit="1" customWidth="1"/>
    <col min="24" max="24" width="5.28125" style="0" bestFit="1" customWidth="1"/>
    <col min="25" max="26" width="3.28125" style="0" bestFit="1" customWidth="1"/>
    <col min="27" max="27" width="6.28125" style="0" customWidth="1"/>
    <col min="28" max="28" width="5.8515625" style="0" customWidth="1"/>
  </cols>
  <sheetData>
    <row r="1" spans="1:17" ht="21">
      <c r="A1" s="8" t="s">
        <v>50</v>
      </c>
      <c r="O1" t="s">
        <v>61</v>
      </c>
      <c r="Q1" t="s">
        <v>62</v>
      </c>
    </row>
    <row r="2" ht="4.5" customHeight="1"/>
    <row r="3" ht="14.25" customHeight="1">
      <c r="A3" s="15" t="s">
        <v>39</v>
      </c>
    </row>
    <row r="4" spans="1:9" ht="14.25" customHeight="1">
      <c r="A4" s="87" t="s">
        <v>40</v>
      </c>
      <c r="B4" s="88"/>
      <c r="C4" s="88"/>
      <c r="D4" s="88"/>
      <c r="E4" s="88"/>
      <c r="F4" s="88"/>
      <c r="G4" s="88"/>
      <c r="H4" s="24"/>
      <c r="I4" s="24"/>
    </row>
    <row r="5" spans="1:28" ht="15">
      <c r="A5" s="88"/>
      <c r="B5" s="88"/>
      <c r="C5" s="88"/>
      <c r="D5" s="88"/>
      <c r="E5" s="88"/>
      <c r="F5" s="88"/>
      <c r="G5" s="88"/>
      <c r="H5" s="24"/>
      <c r="I5" s="24"/>
      <c r="K5" s="7" t="s">
        <v>63</v>
      </c>
      <c r="L5" s="7" t="s">
        <v>64</v>
      </c>
      <c r="M5" s="7" t="s">
        <v>9</v>
      </c>
      <c r="N5" s="7" t="s">
        <v>10</v>
      </c>
      <c r="O5" s="9" t="s">
        <v>30</v>
      </c>
      <c r="P5" s="9" t="s">
        <v>31</v>
      </c>
      <c r="Q5" s="9" t="s">
        <v>32</v>
      </c>
      <c r="R5" s="7" t="s">
        <v>33</v>
      </c>
      <c r="S5" s="7" t="s">
        <v>18</v>
      </c>
      <c r="T5" s="7" t="s">
        <v>19</v>
      </c>
      <c r="U5" s="7" t="s">
        <v>20</v>
      </c>
      <c r="V5" s="7" t="s">
        <v>21</v>
      </c>
      <c r="W5" s="7" t="s">
        <v>35</v>
      </c>
      <c r="X5" s="7" t="s">
        <v>25</v>
      </c>
      <c r="Y5" s="7" t="s">
        <v>26</v>
      </c>
      <c r="Z5" s="7" t="s">
        <v>27</v>
      </c>
      <c r="AA5" s="7" t="s">
        <v>65</v>
      </c>
      <c r="AB5" s="7" t="s">
        <v>66</v>
      </c>
    </row>
    <row r="6" spans="1:28" ht="15">
      <c r="A6" s="88"/>
      <c r="B6" s="88"/>
      <c r="C6" s="88"/>
      <c r="D6" s="88"/>
      <c r="E6" s="88"/>
      <c r="F6" s="88"/>
      <c r="G6" s="88"/>
      <c r="H6" s="24"/>
      <c r="I6" s="24"/>
      <c r="K6" s="5">
        <v>1</v>
      </c>
      <c r="L6" s="5">
        <v>1</v>
      </c>
      <c r="M6" s="5" t="s">
        <v>1</v>
      </c>
      <c r="N6" s="5" t="s">
        <v>10</v>
      </c>
      <c r="O6" s="6" t="str">
        <f>JoueurA1</f>
        <v>BOHBOT Hervé</v>
      </c>
      <c r="P6" s="6">
        <f>VLOOKUP(CoteJA1-CoteJC2,Probas!A2:B1402,2)</f>
        <v>0.92</v>
      </c>
      <c r="Q6" s="6" t="str">
        <f>JoueurC2</f>
        <v>LIBRA Lysiane</v>
      </c>
      <c r="R6" s="6">
        <f>1-P6</f>
        <v>0.07999999999999996</v>
      </c>
      <c r="S6" s="20">
        <v>441</v>
      </c>
      <c r="T6" s="20">
        <v>357</v>
      </c>
      <c r="U6" s="6">
        <f>IF(Sc1JA1=0,0,IF(Sc1JA1&gt;=Sc1JC2,IF(Sc1JA1=Sc1JC2,2,3),1))</f>
        <v>3</v>
      </c>
      <c r="V6" s="6">
        <f>IF(Sc1JA1=0,0,IF(Sc1JA1&gt;=Sc1JC2,IF(Sc1JA1=Sc1JC2,2,1),3))</f>
        <v>1</v>
      </c>
      <c r="W6" s="6">
        <f>IF((Sc1JA1-Sc1JC2)&gt;100,100,IF((Sc1JA1-Sc1JC2)&lt;-100,-100,Sc1JA1-Sc1JC2))</f>
        <v>84</v>
      </c>
      <c r="X6" s="6">
        <f>IF((Sc1JC2-Sc1JA1)&gt;100,100,IF((Sc1JC2-Sc1JA1)&lt;-100,-100,Sc1JC2-Sc1JA1))</f>
        <v>-84</v>
      </c>
      <c r="Y6" s="6">
        <f>IF(Sc1JA1=0,0,IF(Sc1JA1&gt;=Sc1JC2,IF(Sc1JA1=Sc1JC2,0.5,1),0))</f>
        <v>1</v>
      </c>
      <c r="Z6" s="6">
        <f>IF(Sc1JA1=0,0,IF(Sc1JA1&gt;=Sc1JC2,IF(Sc1JA1=Sc1JC2,0.5,0),1))</f>
        <v>0</v>
      </c>
      <c r="AA6" s="6">
        <f>IF(Sc1JA1&lt;&gt;0,coefJA1*(V1JA1-P6),0)</f>
        <v>0.7999999999999996</v>
      </c>
      <c r="AB6" s="6">
        <f>IF(Sc1JC2&lt;&gt;0,coefJC2*(V1JC2-R6),0)</f>
        <v>-3.9999999999999982</v>
      </c>
    </row>
    <row r="7" spans="1:28" ht="15">
      <c r="A7" s="88"/>
      <c r="B7" s="88"/>
      <c r="C7" s="88"/>
      <c r="D7" s="88"/>
      <c r="E7" s="88"/>
      <c r="F7" s="88"/>
      <c r="G7" s="88"/>
      <c r="H7" s="24"/>
      <c r="I7" s="24"/>
      <c r="K7" s="5">
        <v>1</v>
      </c>
      <c r="L7" s="5">
        <v>2</v>
      </c>
      <c r="M7" s="5" t="s">
        <v>5</v>
      </c>
      <c r="N7" s="5" t="s">
        <v>11</v>
      </c>
      <c r="O7" s="6" t="str">
        <f>JoueurB1</f>
        <v>HAENNI Serge</v>
      </c>
      <c r="P7" s="6">
        <f>VLOOKUP(CoteJB1-CoteJC3,Probas!A2:B1402,2)</f>
        <v>0.88</v>
      </c>
      <c r="Q7" s="6" t="str">
        <f>JoueurC3</f>
        <v>MARQUION Léa</v>
      </c>
      <c r="R7" s="6">
        <f aca="true" t="shared" si="0" ref="R7:R34">1-P7</f>
        <v>0.12</v>
      </c>
      <c r="S7" s="20">
        <v>299</v>
      </c>
      <c r="T7" s="20">
        <v>362</v>
      </c>
      <c r="U7" s="6">
        <f>IF(Sc1JB1=0,0,IF(Sc1JB1&gt;=Sc1JC3,IF(Sc1JB1=Sc1JC3,2,3),1))</f>
        <v>1</v>
      </c>
      <c r="V7" s="6">
        <f>IF(Sc1JB1=0,0,IF(Sc1JB1&gt;=Sc1JC3,IF(Sc1JB1=Sc1JC3,2,1),3))</f>
        <v>3</v>
      </c>
      <c r="W7" s="6">
        <f>IF((Sc1JB1-Sc1JC3)&gt;100,100,IF((Sc1JB1-Sc1JC3)&lt;-100,-100,Sc1JB1-Sc1JC3))</f>
        <v>-63</v>
      </c>
      <c r="X7" s="6">
        <f>IF((Sc1JC3-Sc1JB1)&gt;100,100,IF((Sc1JC3-Sc1JB1)&lt;-100,-100,Sc1JC3-Sc1JB1))</f>
        <v>63</v>
      </c>
      <c r="Y7" s="6">
        <f>IF(Sc1JB1=0,0,IF(Sc1JB1&gt;=Sc1JC3,IF(Sc1JB1=Sc1JC3,0.5,1),0))</f>
        <v>0</v>
      </c>
      <c r="Z7" s="6">
        <f>IF(Sc1JB1=0,0,IF(Sc1JB1&gt;=Sc1JC3,IF(Sc1JB1=Sc1JC3,0.5,0),1))</f>
        <v>1</v>
      </c>
      <c r="AA7" s="6">
        <f>IF(Sc1JB1&lt;&gt;0,coefJB1*(V1JB1-P7),0)</f>
        <v>-17.6</v>
      </c>
      <c r="AB7" s="6">
        <f>IF(Sc1JC3&lt;&gt;0,coefJC3*(V1JC3-R7),0)</f>
        <v>35.2</v>
      </c>
    </row>
    <row r="8" spans="1:28" ht="15">
      <c r="A8" s="88"/>
      <c r="B8" s="88"/>
      <c r="C8" s="88"/>
      <c r="D8" s="88"/>
      <c r="E8" s="88"/>
      <c r="F8" s="88"/>
      <c r="G8" s="88"/>
      <c r="H8" s="24"/>
      <c r="I8" s="24"/>
      <c r="K8" s="5">
        <v>1</v>
      </c>
      <c r="L8" s="5">
        <v>3</v>
      </c>
      <c r="M8" s="5" t="s">
        <v>9</v>
      </c>
      <c r="N8" s="5" t="s">
        <v>6</v>
      </c>
      <c r="O8" s="6" t="str">
        <f>JoueurC1</f>
        <v>GAINE Chantal</v>
      </c>
      <c r="P8" s="6">
        <f>VLOOKUP(CoteJC1-CoteJB2,Probas!A2:B1402,2)</f>
        <v>0.2</v>
      </c>
      <c r="Q8" s="6" t="str">
        <f>JoueurB2</f>
        <v>VOTTE Florentin</v>
      </c>
      <c r="R8" s="6">
        <f t="shared" si="0"/>
        <v>0.8</v>
      </c>
      <c r="S8" s="20">
        <v>306</v>
      </c>
      <c r="T8" s="20">
        <v>452</v>
      </c>
      <c r="U8" s="6">
        <f>IF(Sc1JC1=0,0,IF(Sc1JC1&gt;=Sc1JB2,IF(Sc1JC1=Sc1JB2,2,3),1))</f>
        <v>1</v>
      </c>
      <c r="V8" s="6">
        <f>IF(Sc1JC1=0,0,IF(Sc1JC1&gt;=Sc1JB2,IF(Sc1JC1=Sc1JB2,2,1),3))</f>
        <v>3</v>
      </c>
      <c r="W8" s="6">
        <f>IF((Sc1JC1-Sc1JB2)&gt;100,100,IF((Sc1JC1-Sc1JB2)&lt;-100,-100,Sc1JC1-Sc1JB2))</f>
        <v>-100</v>
      </c>
      <c r="X8" s="6">
        <f>IF((Sc1JB2-Sc1JC1)&gt;100,100,IF((Sc1JB2-Sc1JC1)&lt;-100,-100,Sc1JB2-Sc1JC1))</f>
        <v>100</v>
      </c>
      <c r="Y8" s="6">
        <f>IF(Sc1JC1=0,0,IF(Sc1JC1&gt;=Sc1JB2,IF(Sc1JC1=Sc1JB2,0.5,1),0))</f>
        <v>0</v>
      </c>
      <c r="Z8" s="6">
        <f>IF(Sc1JC1=0,0,IF(Sc1JC1&gt;=Sc1JB2,IF(Sc1JC1=Sc1JB2,0.5,0),1))</f>
        <v>1</v>
      </c>
      <c r="AA8" s="6">
        <f>IF(Sc1JC1&lt;&gt;0,coefJC1*(V1JC1-P8),0)</f>
        <v>-10</v>
      </c>
      <c r="AB8" s="6">
        <f>IF(Sc1JB2&lt;&gt;0,coefJB2*(V1JB2-R8),0)</f>
        <v>3.999999999999999</v>
      </c>
    </row>
    <row r="9" spans="11:28" ht="15">
      <c r="K9" s="5">
        <v>1</v>
      </c>
      <c r="L9" s="5">
        <v>4</v>
      </c>
      <c r="M9" s="5" t="s">
        <v>3</v>
      </c>
      <c r="N9" s="5" t="s">
        <v>7</v>
      </c>
      <c r="O9" s="6" t="str">
        <f>JoueurA3</f>
        <v>MAUREL Véronique</v>
      </c>
      <c r="P9" s="6">
        <f>VLOOKUP(CoteJA3-CoteJB3,Probas!A2:B1402,2)</f>
        <v>0.83</v>
      </c>
      <c r="Q9" s="6" t="str">
        <f>JoueurB3</f>
        <v>SERAZIN Arnaud</v>
      </c>
      <c r="R9" s="6">
        <f t="shared" si="0"/>
        <v>0.17000000000000004</v>
      </c>
      <c r="S9" s="20">
        <v>441</v>
      </c>
      <c r="T9" s="20">
        <v>413</v>
      </c>
      <c r="U9" s="6">
        <f>IF(Sc1JA3=0,0,IF(Sc1JA3&gt;=Sc1JB3,IF(Sc1JA3=Sc1JB3,2,3),1))</f>
        <v>3</v>
      </c>
      <c r="V9" s="6">
        <f>IF(Sc1JA3=0,0,IF(Sc1JA3&gt;=Sc1JB3,IF(Sc1JA3=Sc1JB3,2,1),3))</f>
        <v>1</v>
      </c>
      <c r="W9" s="6">
        <f>IF((Sc1JA3-Sc1JB3)&gt;100,100,IF((Sc1JA3-Sc1JB3)&lt;-100,-100,Sc1JA3-Sc1JB3))</f>
        <v>28</v>
      </c>
      <c r="X9" s="6">
        <f>IF((Sc1JB3-Sc1JA3)&gt;100,100,IF((Sc1JB3-Sc1JA3)&lt;-100,-100,Sc1JB3-Sc1JA3))</f>
        <v>-28</v>
      </c>
      <c r="Y9" s="6">
        <f>IF(Sc1JA3=0,0,IF(Sc1JA3&gt;=Sc1JB3,IF(Sc1JA3=Sc1JB3,0.5,1),0))</f>
        <v>1</v>
      </c>
      <c r="Z9" s="6">
        <f>IF(Sc1JA3=0,0,IF(Sc1JA3&gt;=Sc1JB3,IF(Sc1JA3=Sc1JB3,0.5,0),1))</f>
        <v>0</v>
      </c>
      <c r="AA9" s="6">
        <f>IF(Sc1JA3&lt;&gt;0,coefJA3*(V1JA3-P9),0)</f>
        <v>3.400000000000001</v>
      </c>
      <c r="AB9" s="6">
        <f>IF(Sc1JB3&lt;&gt;0,coefJB3*(V1JB3-R9),0)</f>
        <v>-3.400000000000001</v>
      </c>
    </row>
    <row r="10" spans="1:28" ht="15">
      <c r="A10" s="9" t="s">
        <v>23</v>
      </c>
      <c r="B10" s="13" t="s">
        <v>16</v>
      </c>
      <c r="C10" s="9" t="s">
        <v>24</v>
      </c>
      <c r="D10" s="9" t="s">
        <v>13</v>
      </c>
      <c r="E10" s="9" t="s">
        <v>14</v>
      </c>
      <c r="F10" s="14" t="s">
        <v>12</v>
      </c>
      <c r="K10" s="5">
        <v>1</v>
      </c>
      <c r="L10" s="5"/>
      <c r="M10" s="5" t="s">
        <v>2</v>
      </c>
      <c r="N10" s="5"/>
      <c r="O10" s="6" t="str">
        <f>JoueurA2</f>
        <v>BOHBOT Teodora</v>
      </c>
      <c r="P10" s="6"/>
      <c r="Q10" s="6" t="s">
        <v>15</v>
      </c>
      <c r="R10" s="6"/>
      <c r="S10" s="86">
        <v>50</v>
      </c>
      <c r="T10" s="86">
        <v>0</v>
      </c>
      <c r="U10" s="6">
        <f aca="true" t="shared" si="1" ref="U10:U35">IF(S10=0,0,IF(S10&gt;=T10,IF(S10=T10,2,3),1))</f>
        <v>3</v>
      </c>
      <c r="V10" s="6">
        <f aca="true" t="shared" si="2" ref="V10:V35">IF(S10=0,0,IF(S10&gt;=T10,IF(S10=T10,2,1),3))</f>
        <v>1</v>
      </c>
      <c r="W10" s="6">
        <f aca="true" t="shared" si="3" ref="W10:W35">IF((S10-T10)&gt;100,100,IF((S10-T10)&lt;-100,-100,S10-T10))</f>
        <v>50</v>
      </c>
      <c r="X10" s="6">
        <f aca="true" t="shared" si="4" ref="X10:X35">IF((T10-S10)&gt;100,100,IF((T10-S10)&lt;-100,-100,T10-S10))</f>
        <v>-50</v>
      </c>
      <c r="Y10" s="6">
        <f aca="true" t="shared" si="5" ref="Y10:Y35">IF(S10=0,0,IF(S10&gt;=T10,IF(S10=T10,0.5,1),0))</f>
        <v>1</v>
      </c>
      <c r="Z10" s="6">
        <f aca="true" t="shared" si="6" ref="Z10:Z35">IF(S10=0,0,IF(S10&gt;=T10,IF(S10=T10,0.5,0),1))</f>
        <v>0</v>
      </c>
      <c r="AA10" s="6">
        <v>0</v>
      </c>
      <c r="AB10" s="6"/>
    </row>
    <row r="11" spans="1:28" ht="15">
      <c r="A11" s="4" t="s">
        <v>0</v>
      </c>
      <c r="B11" s="20" t="s">
        <v>52</v>
      </c>
      <c r="C11" s="4">
        <f>RANK(PMEQA,ScoresPME)</f>
        <v>1</v>
      </c>
      <c r="D11" s="4">
        <f>SUM(PMA1,PMA2,PMA3)</f>
        <v>46</v>
      </c>
      <c r="E11" s="4">
        <f>SUM(VA1,VA2,VA3)</f>
        <v>14</v>
      </c>
      <c r="F11" s="6">
        <f>SUM(DiffA1,DiffA2,DiffA3)</f>
        <v>754</v>
      </c>
      <c r="K11" s="5">
        <v>2</v>
      </c>
      <c r="L11" s="5">
        <v>1</v>
      </c>
      <c r="M11" s="5" t="s">
        <v>7</v>
      </c>
      <c r="N11" s="5" t="s">
        <v>1</v>
      </c>
      <c r="O11" s="6" t="str">
        <f>JoueurB3</f>
        <v>SERAZIN Arnaud</v>
      </c>
      <c r="P11" s="6">
        <f>VLOOKUP(CoteJB3-CoteJA1,Probas!A2:B1402,2)</f>
        <v>0.08</v>
      </c>
      <c r="Q11" s="6" t="str">
        <f>JoueurA1</f>
        <v>BOHBOT Hervé</v>
      </c>
      <c r="R11" s="6">
        <f t="shared" si="0"/>
        <v>0.92</v>
      </c>
      <c r="S11" s="20">
        <v>347</v>
      </c>
      <c r="T11" s="20">
        <v>536</v>
      </c>
      <c r="U11" s="6">
        <f>IF(Sc2JB3=0,0,IF(Sc2JB3&gt;=Sc2JA1,IF(Sc2JB3=Sc2JA1,2,3),1))</f>
        <v>1</v>
      </c>
      <c r="V11" s="6">
        <f>IF(Sc2JB3=0,0,IF(Sc2JB3&gt;=Sc2JA1,IF(Sc2JB3=Sc2JA1,2,1),3))</f>
        <v>3</v>
      </c>
      <c r="W11" s="6">
        <f>IF((Sc2JB3-Sc2JA1)&gt;100,100,IF((Sc2JB3-Sc2JA1)&lt;-100,-100,Sc2JB3-Sc2JA1))</f>
        <v>-100</v>
      </c>
      <c r="X11" s="6">
        <f>IF((Sc2JA1-Sc2JB3)&gt;100,100,IF((Sc2JA1-Sc2JB3)&lt;-100,-100,Sc2JA1-Sc2JB3))</f>
        <v>100</v>
      </c>
      <c r="Y11" s="6">
        <f>IF(Sc2JB3=0,0,IF(Sc2JB3&gt;=Sc2JA1,IF(Sc2JB3=Sc2JA1,0.5,1),0))</f>
        <v>0</v>
      </c>
      <c r="Z11" s="6">
        <f>IF(Sc2JB3=0,0,IF(Sc2JB3&gt;=Sc2JA1,IF(Sc2JB3=Sc2JA1,0.5,0),1))</f>
        <v>1</v>
      </c>
      <c r="AA11" s="6">
        <f>IF(Sc2JB3&lt;&gt;0,coefJB3*(V2JB3-P11),0)</f>
        <v>-1.6</v>
      </c>
      <c r="AB11" s="6">
        <f>IF(Sc2JA1&lt;&gt;0,coefJA1*(V2JA1-R11),0)</f>
        <v>0.7999999999999996</v>
      </c>
    </row>
    <row r="12" spans="1:28" ht="15">
      <c r="A12" s="4" t="s">
        <v>4</v>
      </c>
      <c r="B12" s="20" t="s">
        <v>53</v>
      </c>
      <c r="C12" s="4">
        <f>RANK(PMEQB,ScoresPME)</f>
        <v>2</v>
      </c>
      <c r="D12" s="4">
        <f>SUM(PMB1,PMB2,PMB3)</f>
        <v>38</v>
      </c>
      <c r="E12" s="4">
        <f>SUM(VB1,VB2,VB3)</f>
        <v>10</v>
      </c>
      <c r="F12" s="6">
        <f>SUM(DiffB1,DiffB2,DiffB3)</f>
        <v>339</v>
      </c>
      <c r="K12" s="5">
        <v>2</v>
      </c>
      <c r="L12" s="5">
        <v>2</v>
      </c>
      <c r="M12" s="5" t="s">
        <v>5</v>
      </c>
      <c r="N12" s="5" t="s">
        <v>2</v>
      </c>
      <c r="O12" s="6" t="str">
        <f>JoueurB1</f>
        <v>HAENNI Serge</v>
      </c>
      <c r="P12" s="6">
        <f>VLOOKUP(CoteJB1-CoteJA2,Probas!A2:B1402,2)</f>
        <v>0.39</v>
      </c>
      <c r="Q12" s="6" t="str">
        <f>JoueurA2</f>
        <v>BOHBOT Teodora</v>
      </c>
      <c r="R12" s="6">
        <f t="shared" si="0"/>
        <v>0.61</v>
      </c>
      <c r="S12" s="20">
        <v>580</v>
      </c>
      <c r="T12" s="20">
        <v>395</v>
      </c>
      <c r="U12" s="6">
        <f t="shared" si="1"/>
        <v>3</v>
      </c>
      <c r="V12" s="6">
        <f t="shared" si="2"/>
        <v>1</v>
      </c>
      <c r="W12" s="6">
        <f t="shared" si="3"/>
        <v>100</v>
      </c>
      <c r="X12" s="6">
        <f t="shared" si="4"/>
        <v>-100</v>
      </c>
      <c r="Y12" s="6">
        <f t="shared" si="5"/>
        <v>1</v>
      </c>
      <c r="Z12" s="6">
        <f t="shared" si="6"/>
        <v>0</v>
      </c>
      <c r="AA12" s="6">
        <f>IF(Sc2JB1&lt;&gt;0,coefJB1*(V2JB1-P12),0)</f>
        <v>12.2</v>
      </c>
      <c r="AB12" s="6">
        <f>IF(Sc2JA2&lt;&gt;0,coefJA2*(V2JA2-R12),0)</f>
        <v>-9.76</v>
      </c>
    </row>
    <row r="13" spans="1:28" ht="15">
      <c r="A13" s="4" t="s">
        <v>8</v>
      </c>
      <c r="B13" s="20" t="s">
        <v>54</v>
      </c>
      <c r="C13" s="4">
        <f>RANK(PMEQC,ScoresPME)</f>
        <v>3</v>
      </c>
      <c r="D13" s="4">
        <f>SUM(PMC1,PMC2,PMC3)</f>
        <v>30</v>
      </c>
      <c r="E13" s="4">
        <f>SUM(VC1,VC2,VC3)</f>
        <v>6</v>
      </c>
      <c r="F13" s="6">
        <f>SUM(DiffC1,DiffC2,DiffC3)</f>
        <v>-793</v>
      </c>
      <c r="K13" s="5">
        <v>2</v>
      </c>
      <c r="L13" s="5">
        <v>3</v>
      </c>
      <c r="M13" s="5" t="s">
        <v>9</v>
      </c>
      <c r="N13" s="5" t="s">
        <v>3</v>
      </c>
      <c r="O13" s="6" t="str">
        <f>JoueurC1</f>
        <v>GAINE Chantal</v>
      </c>
      <c r="P13" s="6">
        <f>VLOOKUP(CoteJC1-CoteJA3,Probas!A2:B1402,2)</f>
        <v>0.09</v>
      </c>
      <c r="Q13" s="6" t="str">
        <f>JoueurA3</f>
        <v>MAUREL Véronique</v>
      </c>
      <c r="R13" s="6">
        <f t="shared" si="0"/>
        <v>0.91</v>
      </c>
      <c r="S13" s="20">
        <v>403</v>
      </c>
      <c r="T13" s="20">
        <v>389</v>
      </c>
      <c r="U13" s="6">
        <f t="shared" si="1"/>
        <v>3</v>
      </c>
      <c r="V13" s="6">
        <f t="shared" si="2"/>
        <v>1</v>
      </c>
      <c r="W13" s="6">
        <f t="shared" si="3"/>
        <v>14</v>
      </c>
      <c r="X13" s="6">
        <f t="shared" si="4"/>
        <v>-14</v>
      </c>
      <c r="Y13" s="6">
        <f t="shared" si="5"/>
        <v>1</v>
      </c>
      <c r="Z13" s="6">
        <f t="shared" si="6"/>
        <v>0</v>
      </c>
      <c r="AA13" s="6">
        <f>IF(Sc2JC1&lt;&gt;0,coefJC1*(V2JC1-P13),0)</f>
        <v>45.5</v>
      </c>
      <c r="AB13" s="6">
        <f>IF(Sc2JA3&lt;&gt;0,coefJA3*(V2JA3-R13),0)</f>
        <v>-18.2</v>
      </c>
    </row>
    <row r="14" spans="11:28" ht="15">
      <c r="K14" s="5">
        <v>2</v>
      </c>
      <c r="L14" s="5">
        <v>4</v>
      </c>
      <c r="M14" s="5" t="s">
        <v>6</v>
      </c>
      <c r="N14" s="5" t="s">
        <v>10</v>
      </c>
      <c r="O14" s="6" t="str">
        <f>JoueurB2</f>
        <v>VOTTE Florentin</v>
      </c>
      <c r="P14" s="6">
        <f>VLOOKUP(CoteJB2-CoteJC2,Probas!A2:B1402,2)</f>
        <v>0.77</v>
      </c>
      <c r="Q14" s="6" t="str">
        <f>JoueurC2</f>
        <v>LIBRA Lysiane</v>
      </c>
      <c r="R14" s="6">
        <f t="shared" si="0"/>
        <v>0.22999999999999998</v>
      </c>
      <c r="S14" s="20">
        <v>479</v>
      </c>
      <c r="T14" s="20">
        <v>314</v>
      </c>
      <c r="U14" s="6">
        <f t="shared" si="1"/>
        <v>3</v>
      </c>
      <c r="V14" s="6">
        <f t="shared" si="2"/>
        <v>1</v>
      </c>
      <c r="W14" s="6">
        <f t="shared" si="3"/>
        <v>100</v>
      </c>
      <c r="X14" s="6">
        <f t="shared" si="4"/>
        <v>-100</v>
      </c>
      <c r="Y14" s="6">
        <f t="shared" si="5"/>
        <v>1</v>
      </c>
      <c r="Z14" s="6">
        <f t="shared" si="6"/>
        <v>0</v>
      </c>
      <c r="AA14" s="6">
        <f>IF(Sc2JB2&lt;&gt;0,coefJB2*(V2JB2-P14),0)</f>
        <v>4.6</v>
      </c>
      <c r="AB14" s="6">
        <f>IF(Sc2JC2&lt;&gt;0,coefJC2*(V2JC2-R14),0)</f>
        <v>-11.5</v>
      </c>
    </row>
    <row r="15" spans="1:28" ht="15">
      <c r="A15" s="9" t="s">
        <v>23</v>
      </c>
      <c r="B15" s="3" t="s">
        <v>36</v>
      </c>
      <c r="C15" s="3" t="s">
        <v>41</v>
      </c>
      <c r="D15" s="3" t="s">
        <v>51</v>
      </c>
      <c r="E15" s="9" t="s">
        <v>77</v>
      </c>
      <c r="F15" s="9" t="s">
        <v>78</v>
      </c>
      <c r="G15" s="9" t="s">
        <v>79</v>
      </c>
      <c r="H15" s="9" t="s">
        <v>37</v>
      </c>
      <c r="I15" s="9" t="s">
        <v>38</v>
      </c>
      <c r="K15" s="5">
        <v>2</v>
      </c>
      <c r="L15" s="5"/>
      <c r="M15" s="5" t="s">
        <v>11</v>
      </c>
      <c r="N15" s="5"/>
      <c r="O15" s="6" t="str">
        <f>JoueurC3</f>
        <v>MARQUION Léa</v>
      </c>
      <c r="P15" s="6"/>
      <c r="Q15" s="6" t="s">
        <v>15</v>
      </c>
      <c r="R15" s="6"/>
      <c r="S15" s="86">
        <v>50</v>
      </c>
      <c r="T15" s="86">
        <v>0</v>
      </c>
      <c r="U15" s="6">
        <f t="shared" si="1"/>
        <v>3</v>
      </c>
      <c r="V15" s="6">
        <f>IF(S15=0,0,IF(S15&gt;=T15,IF(S15=T15,2,1),3))</f>
        <v>1</v>
      </c>
      <c r="W15" s="6">
        <f t="shared" si="3"/>
        <v>50</v>
      </c>
      <c r="X15" s="6">
        <f t="shared" si="4"/>
        <v>-50</v>
      </c>
      <c r="Y15" s="6">
        <f t="shared" si="5"/>
        <v>1</v>
      </c>
      <c r="Z15" s="6">
        <f t="shared" si="6"/>
        <v>0</v>
      </c>
      <c r="AA15" s="6">
        <v>0</v>
      </c>
      <c r="AB15" s="6"/>
    </row>
    <row r="16" spans="1:28" ht="15">
      <c r="A16" s="4" t="s">
        <v>1</v>
      </c>
      <c r="B16" s="21" t="s">
        <v>67</v>
      </c>
      <c r="C16" s="25">
        <v>2055798</v>
      </c>
      <c r="D16" s="23" t="s">
        <v>55</v>
      </c>
      <c r="E16" s="84" t="s">
        <v>83</v>
      </c>
      <c r="F16" s="23" t="s">
        <v>84</v>
      </c>
      <c r="G16" s="85" t="s">
        <v>85</v>
      </c>
      <c r="H16" s="22">
        <v>1933</v>
      </c>
      <c r="I16" s="23">
        <v>10</v>
      </c>
      <c r="K16" s="5">
        <v>3</v>
      </c>
      <c r="L16" s="5">
        <v>1</v>
      </c>
      <c r="M16" s="5" t="s">
        <v>6</v>
      </c>
      <c r="N16" s="5" t="s">
        <v>1</v>
      </c>
      <c r="O16" s="6" t="str">
        <f>JoueurB2</f>
        <v>VOTTE Florentin</v>
      </c>
      <c r="P16" s="6">
        <f>VLOOKUP(CoteJB2-CoteJA1,Probas!A2:B1402,2)</f>
        <v>0.13</v>
      </c>
      <c r="Q16" s="6" t="str">
        <f>JoueurA1</f>
        <v>BOHBOT Hervé</v>
      </c>
      <c r="R16" s="6">
        <f t="shared" si="0"/>
        <v>0.87</v>
      </c>
      <c r="S16" s="20">
        <v>412</v>
      </c>
      <c r="T16" s="20">
        <v>571</v>
      </c>
      <c r="U16" s="6">
        <f t="shared" si="1"/>
        <v>1</v>
      </c>
      <c r="V16" s="6">
        <f t="shared" si="2"/>
        <v>3</v>
      </c>
      <c r="W16" s="6">
        <f t="shared" si="3"/>
        <v>-100</v>
      </c>
      <c r="X16" s="6">
        <f t="shared" si="4"/>
        <v>100</v>
      </c>
      <c r="Y16" s="6">
        <f t="shared" si="5"/>
        <v>0</v>
      </c>
      <c r="Z16" s="6">
        <f t="shared" si="6"/>
        <v>1</v>
      </c>
      <c r="AA16" s="6">
        <f>IF(Sc3JB2&lt;&gt;0,coefJB2*(V3JB2-P16),0)</f>
        <v>-2.6</v>
      </c>
      <c r="AB16" s="6">
        <f>IF(Sc3JA1&lt;&gt;0,coefJA1*(V3JA1-R16),0)</f>
        <v>1.3</v>
      </c>
    </row>
    <row r="17" spans="1:28" ht="15">
      <c r="A17" s="4" t="s">
        <v>2</v>
      </c>
      <c r="B17" s="21" t="s">
        <v>68</v>
      </c>
      <c r="C17" s="25">
        <v>8000500</v>
      </c>
      <c r="D17" s="23" t="s">
        <v>56</v>
      </c>
      <c r="E17" s="84" t="s">
        <v>83</v>
      </c>
      <c r="F17" s="23" t="s">
        <v>84</v>
      </c>
      <c r="G17" s="85" t="s">
        <v>4</v>
      </c>
      <c r="H17" s="22">
        <v>1818</v>
      </c>
      <c r="I17" s="23">
        <v>16</v>
      </c>
      <c r="K17" s="5">
        <v>3</v>
      </c>
      <c r="L17" s="5">
        <v>2</v>
      </c>
      <c r="M17" s="5" t="s">
        <v>3</v>
      </c>
      <c r="N17" s="5" t="s">
        <v>5</v>
      </c>
      <c r="O17" s="6" t="str">
        <f>JoueurA3</f>
        <v>MAUREL Véronique</v>
      </c>
      <c r="P17" s="6">
        <f>VLOOKUP(CoteJA3-CoteJB1,Probas!A2:B1402,2)</f>
        <v>0.51</v>
      </c>
      <c r="Q17" s="6" t="str">
        <f>JoueurB1</f>
        <v>HAENNI Serge</v>
      </c>
      <c r="R17" s="6">
        <f t="shared" si="0"/>
        <v>0.49</v>
      </c>
      <c r="S17" s="20">
        <v>555</v>
      </c>
      <c r="T17" s="20">
        <v>326</v>
      </c>
      <c r="U17" s="6">
        <f t="shared" si="1"/>
        <v>3</v>
      </c>
      <c r="V17" s="6">
        <f t="shared" si="2"/>
        <v>1</v>
      </c>
      <c r="W17" s="6">
        <f t="shared" si="3"/>
        <v>100</v>
      </c>
      <c r="X17" s="6">
        <f t="shared" si="4"/>
        <v>-100</v>
      </c>
      <c r="Y17" s="6">
        <f t="shared" si="5"/>
        <v>1</v>
      </c>
      <c r="Z17" s="6">
        <f t="shared" si="6"/>
        <v>0</v>
      </c>
      <c r="AA17" s="6">
        <f>IF(Sc3JA3&lt;&gt;0,coefJA3*(V3JA3-P17),0)</f>
        <v>9.8</v>
      </c>
      <c r="AB17" s="6">
        <f>IF(Sc3JB1&lt;&gt;0,coefJB1*(V3JB1-R17),0)</f>
        <v>-9.8</v>
      </c>
    </row>
    <row r="18" spans="1:28" ht="15">
      <c r="A18" s="4" t="s">
        <v>3</v>
      </c>
      <c r="B18" s="21" t="s">
        <v>69</v>
      </c>
      <c r="C18" s="25">
        <v>1272276</v>
      </c>
      <c r="D18" s="23" t="s">
        <v>55</v>
      </c>
      <c r="E18" s="84" t="s">
        <v>83</v>
      </c>
      <c r="F18" s="23" t="s">
        <v>84</v>
      </c>
      <c r="G18" s="85" t="s">
        <v>4</v>
      </c>
      <c r="H18" s="22">
        <v>1748</v>
      </c>
      <c r="I18" s="23">
        <v>20</v>
      </c>
      <c r="K18" s="5">
        <v>3</v>
      </c>
      <c r="L18" s="5">
        <v>3</v>
      </c>
      <c r="M18" s="5" t="s">
        <v>9</v>
      </c>
      <c r="N18" s="5" t="s">
        <v>2</v>
      </c>
      <c r="O18" s="6" t="str">
        <f>JoueurC1</f>
        <v>GAINE Chantal</v>
      </c>
      <c r="P18" s="6">
        <f>VLOOKUP(CoteJC1-CoteJA2,Probas!A2:B1402,2)</f>
        <v>0.08</v>
      </c>
      <c r="Q18" s="6" t="str">
        <f>JoueurA2</f>
        <v>BOHBOT Teodora</v>
      </c>
      <c r="R18" s="6">
        <f t="shared" si="0"/>
        <v>0.92</v>
      </c>
      <c r="S18" s="20">
        <v>377</v>
      </c>
      <c r="T18" s="20">
        <v>483</v>
      </c>
      <c r="U18" s="6">
        <f t="shared" si="1"/>
        <v>1</v>
      </c>
      <c r="V18" s="6">
        <f>IF(S18=0,0,IF(S18&gt;=T18,IF(S18=T18,2,1),3))</f>
        <v>3</v>
      </c>
      <c r="W18" s="6">
        <f t="shared" si="3"/>
        <v>-100</v>
      </c>
      <c r="X18" s="6">
        <f t="shared" si="4"/>
        <v>100</v>
      </c>
      <c r="Y18" s="6">
        <f t="shared" si="5"/>
        <v>0</v>
      </c>
      <c r="Z18" s="6">
        <f t="shared" si="6"/>
        <v>1</v>
      </c>
      <c r="AA18" s="6">
        <f>IF(Sc3JC1&lt;&gt;0,coefJC1*(V3JC1-P18),0)</f>
        <v>-4</v>
      </c>
      <c r="AB18" s="6">
        <f>IF(Sc3JA2&lt;&gt;0,coefJA2*(V3JA2-R18),0)</f>
        <v>1.2799999999999994</v>
      </c>
    </row>
    <row r="19" spans="1:28" ht="15">
      <c r="A19" s="4" t="s">
        <v>5</v>
      </c>
      <c r="B19" s="21" t="s">
        <v>70</v>
      </c>
      <c r="C19" s="26" t="s">
        <v>58</v>
      </c>
      <c r="D19" s="23" t="s">
        <v>55</v>
      </c>
      <c r="E19" s="84" t="s">
        <v>83</v>
      </c>
      <c r="F19" s="23" t="s">
        <v>84</v>
      </c>
      <c r="G19" s="85" t="s">
        <v>4</v>
      </c>
      <c r="H19" s="22">
        <v>1739</v>
      </c>
      <c r="I19" s="23">
        <v>20</v>
      </c>
      <c r="K19" s="5">
        <v>3</v>
      </c>
      <c r="L19" s="5">
        <v>4</v>
      </c>
      <c r="M19" s="5" t="s">
        <v>11</v>
      </c>
      <c r="N19" s="5" t="s">
        <v>7</v>
      </c>
      <c r="O19" s="6" t="str">
        <f>JoueurC3</f>
        <v>MARQUION Léa</v>
      </c>
      <c r="P19" s="6">
        <f>VLOOKUP(CoteJC3-CoteJB3,Probas!A2:B1402,2)</f>
        <v>0.39</v>
      </c>
      <c r="Q19" s="6" t="str">
        <f>JoueurB3</f>
        <v>SERAZIN Arnaud</v>
      </c>
      <c r="R19" s="6">
        <f t="shared" si="0"/>
        <v>0.61</v>
      </c>
      <c r="S19" s="20">
        <v>397</v>
      </c>
      <c r="T19" s="20">
        <v>505</v>
      </c>
      <c r="U19" s="6">
        <f t="shared" si="1"/>
        <v>1</v>
      </c>
      <c r="V19" s="6">
        <f t="shared" si="2"/>
        <v>3</v>
      </c>
      <c r="W19" s="6">
        <f t="shared" si="3"/>
        <v>-100</v>
      </c>
      <c r="X19" s="6">
        <f t="shared" si="4"/>
        <v>100</v>
      </c>
      <c r="Y19" s="6">
        <f t="shared" si="5"/>
        <v>0</v>
      </c>
      <c r="Z19" s="6">
        <f t="shared" si="6"/>
        <v>1</v>
      </c>
      <c r="AA19" s="6">
        <f>IF(SC3JC3&lt;&gt;0,coefJC3*(V3JC3-P19),0)</f>
        <v>-15.600000000000001</v>
      </c>
      <c r="AB19" s="6">
        <f>IF(SC3JB3&lt;&gt;0,coefJB3*(V3JB3-R19),0)</f>
        <v>7.800000000000001</v>
      </c>
    </row>
    <row r="20" spans="1:28" ht="15">
      <c r="A20" s="4" t="s">
        <v>6</v>
      </c>
      <c r="B20" s="21" t="s">
        <v>71</v>
      </c>
      <c r="C20" s="25">
        <v>8910011</v>
      </c>
      <c r="D20" s="23" t="s">
        <v>57</v>
      </c>
      <c r="E20" s="84" t="s">
        <v>83</v>
      </c>
      <c r="F20" s="23" t="s">
        <v>84</v>
      </c>
      <c r="G20" s="85" t="s">
        <v>8</v>
      </c>
      <c r="H20" s="22">
        <v>1610</v>
      </c>
      <c r="I20" s="23">
        <v>20</v>
      </c>
      <c r="K20" s="5">
        <v>3</v>
      </c>
      <c r="L20" s="5"/>
      <c r="M20" s="5" t="s">
        <v>10</v>
      </c>
      <c r="N20" s="5"/>
      <c r="O20" s="6" t="str">
        <f>JoueurC2</f>
        <v>LIBRA Lysiane</v>
      </c>
      <c r="P20" s="6"/>
      <c r="Q20" s="6" t="s">
        <v>15</v>
      </c>
      <c r="R20" s="6"/>
      <c r="S20" s="86">
        <v>50</v>
      </c>
      <c r="T20" s="86">
        <v>0</v>
      </c>
      <c r="U20" s="6">
        <f t="shared" si="1"/>
        <v>3</v>
      </c>
      <c r="V20" s="6">
        <f t="shared" si="2"/>
        <v>1</v>
      </c>
      <c r="W20" s="6">
        <f t="shared" si="3"/>
        <v>50</v>
      </c>
      <c r="X20" s="6">
        <f t="shared" si="4"/>
        <v>-50</v>
      </c>
      <c r="Y20" s="6">
        <f t="shared" si="5"/>
        <v>1</v>
      </c>
      <c r="Z20" s="6">
        <f t="shared" si="6"/>
        <v>0</v>
      </c>
      <c r="AA20" s="6">
        <v>0</v>
      </c>
      <c r="AB20" s="6"/>
    </row>
    <row r="21" spans="1:28" ht="15">
      <c r="A21" s="4" t="s">
        <v>7</v>
      </c>
      <c r="B21" s="21" t="s">
        <v>72</v>
      </c>
      <c r="C21" s="25">
        <v>1005355</v>
      </c>
      <c r="D21" s="23" t="s">
        <v>55</v>
      </c>
      <c r="E21" s="84" t="s">
        <v>83</v>
      </c>
      <c r="F21" s="23" t="s">
        <v>84</v>
      </c>
      <c r="G21" s="85" t="s">
        <v>8</v>
      </c>
      <c r="H21" s="22">
        <v>1477</v>
      </c>
      <c r="I21" s="23">
        <v>20</v>
      </c>
      <c r="K21" s="5">
        <v>4</v>
      </c>
      <c r="L21" s="5">
        <v>1</v>
      </c>
      <c r="M21" s="5" t="s">
        <v>11</v>
      </c>
      <c r="N21" s="5" t="s">
        <v>1</v>
      </c>
      <c r="O21" s="6" t="str">
        <f>JoueurC3</f>
        <v>MARQUION Léa</v>
      </c>
      <c r="P21" s="6">
        <f>VLOOKUP(CoteJC3-CoteJA1,Probas!A2:B1402,2)</f>
        <v>0.08</v>
      </c>
      <c r="Q21" s="6" t="str">
        <f>JoueurA1</f>
        <v>BOHBOT Hervé</v>
      </c>
      <c r="R21" s="6">
        <f t="shared" si="0"/>
        <v>0.92</v>
      </c>
      <c r="S21" s="20">
        <v>303</v>
      </c>
      <c r="T21" s="20">
        <v>471</v>
      </c>
      <c r="U21" s="6">
        <f t="shared" si="1"/>
        <v>1</v>
      </c>
      <c r="V21" s="6">
        <f>IF(S21=0,0,IF(S21&gt;=T21,IF(S21=T21,2,1),3))</f>
        <v>3</v>
      </c>
      <c r="W21" s="6">
        <f t="shared" si="3"/>
        <v>-100</v>
      </c>
      <c r="X21" s="6">
        <f t="shared" si="4"/>
        <v>100</v>
      </c>
      <c r="Y21" s="6">
        <f t="shared" si="5"/>
        <v>0</v>
      </c>
      <c r="Z21" s="6">
        <f t="shared" si="6"/>
        <v>1</v>
      </c>
      <c r="AA21" s="6">
        <f>IF(SC4JC3&lt;&gt;0,coefJC3*(V4JC3-P21),0)</f>
        <v>-3.2</v>
      </c>
      <c r="AB21" s="6">
        <f>IF(SC4JA1&lt;&gt;0,coefJA1*(V4JA1-R21),0)</f>
        <v>0.7999999999999996</v>
      </c>
    </row>
    <row r="22" spans="1:28" ht="15">
      <c r="A22" s="4" t="s">
        <v>9</v>
      </c>
      <c r="B22" s="21" t="s">
        <v>73</v>
      </c>
      <c r="C22" s="27" t="s">
        <v>59</v>
      </c>
      <c r="D22" s="23" t="s">
        <v>55</v>
      </c>
      <c r="E22" s="84" t="s">
        <v>14</v>
      </c>
      <c r="F22" s="23" t="s">
        <v>84</v>
      </c>
      <c r="G22" s="85" t="s">
        <v>8</v>
      </c>
      <c r="H22" s="22">
        <v>1368</v>
      </c>
      <c r="I22" s="23">
        <v>50</v>
      </c>
      <c r="K22" s="5">
        <v>4</v>
      </c>
      <c r="L22" s="5">
        <v>2</v>
      </c>
      <c r="M22" s="5" t="s">
        <v>5</v>
      </c>
      <c r="N22" s="5" t="s">
        <v>9</v>
      </c>
      <c r="O22" s="6" t="str">
        <f>JoueurB1</f>
        <v>HAENNI Serge</v>
      </c>
      <c r="P22" s="6">
        <f>VLOOKUP(CoteJB1-CoteJC1,Probas!A2:B1402,2)</f>
        <v>0.9</v>
      </c>
      <c r="Q22" s="6" t="str">
        <f>JoueurC1</f>
        <v>GAINE Chantal</v>
      </c>
      <c r="R22" s="6">
        <f t="shared" si="0"/>
        <v>0.09999999999999998</v>
      </c>
      <c r="S22" s="20">
        <v>487</v>
      </c>
      <c r="T22" s="20">
        <v>303</v>
      </c>
      <c r="U22" s="6">
        <f t="shared" si="1"/>
        <v>3</v>
      </c>
      <c r="V22" s="6">
        <f t="shared" si="2"/>
        <v>1</v>
      </c>
      <c r="W22" s="6">
        <f t="shared" si="3"/>
        <v>100</v>
      </c>
      <c r="X22" s="6">
        <f t="shared" si="4"/>
        <v>-100</v>
      </c>
      <c r="Y22" s="6">
        <f t="shared" si="5"/>
        <v>1</v>
      </c>
      <c r="Z22" s="6">
        <f t="shared" si="6"/>
        <v>0</v>
      </c>
      <c r="AA22" s="6">
        <f>IF(SC4JB1&lt;&gt;0,coefJB1*(V4JB1-P22),0)</f>
        <v>1.9999999999999996</v>
      </c>
      <c r="AB22" s="6">
        <f>IF(SC4JC1&lt;&gt;0,coefJC1*(V4JC1-R22),0)</f>
        <v>-4.999999999999999</v>
      </c>
    </row>
    <row r="23" spans="1:28" ht="15">
      <c r="A23" s="4" t="s">
        <v>10</v>
      </c>
      <c r="B23" s="21" t="s">
        <v>74</v>
      </c>
      <c r="C23" s="27" t="s">
        <v>60</v>
      </c>
      <c r="D23" s="23" t="s">
        <v>55</v>
      </c>
      <c r="E23" s="84" t="s">
        <v>83</v>
      </c>
      <c r="F23" s="23" t="s">
        <v>84</v>
      </c>
      <c r="G23" s="85" t="s">
        <v>8</v>
      </c>
      <c r="H23" s="22">
        <v>1400</v>
      </c>
      <c r="I23" s="23">
        <v>50</v>
      </c>
      <c r="K23" s="5">
        <v>4</v>
      </c>
      <c r="L23" s="5">
        <v>3</v>
      </c>
      <c r="M23" s="5" t="s">
        <v>7</v>
      </c>
      <c r="N23" s="5" t="s">
        <v>2</v>
      </c>
      <c r="O23" s="6" t="str">
        <f>JoueurB3</f>
        <v>SERAZIN Arnaud</v>
      </c>
      <c r="P23" s="6">
        <f>VLOOKUP(CoteJB3-CoteJA2,Probas!A2:B1402,2)</f>
        <v>0.12</v>
      </c>
      <c r="Q23" s="6" t="str">
        <f>JoueurA2</f>
        <v>BOHBOT Teodora</v>
      </c>
      <c r="R23" s="6">
        <f t="shared" si="0"/>
        <v>0.88</v>
      </c>
      <c r="S23" s="20">
        <v>451</v>
      </c>
      <c r="T23" s="20">
        <v>309</v>
      </c>
      <c r="U23" s="6">
        <f t="shared" si="1"/>
        <v>3</v>
      </c>
      <c r="V23" s="6">
        <f t="shared" si="2"/>
        <v>1</v>
      </c>
      <c r="W23" s="6">
        <f t="shared" si="3"/>
        <v>100</v>
      </c>
      <c r="X23" s="6">
        <f t="shared" si="4"/>
        <v>-100</v>
      </c>
      <c r="Y23" s="6">
        <f t="shared" si="5"/>
        <v>1</v>
      </c>
      <c r="Z23" s="6">
        <f t="shared" si="6"/>
        <v>0</v>
      </c>
      <c r="AA23" s="6">
        <f>IF(SC4JB3&lt;&gt;0,coefJB3*(V4JB3-P23),0)</f>
        <v>17.6</v>
      </c>
      <c r="AB23" s="6">
        <f>IF(SC4JA2&lt;&gt;0,coefJA2*(V4JA2-R23),0)</f>
        <v>-14.08</v>
      </c>
    </row>
    <row r="24" spans="1:28" ht="15">
      <c r="A24" s="4" t="s">
        <v>11</v>
      </c>
      <c r="B24" s="21" t="s">
        <v>108</v>
      </c>
      <c r="C24" s="23">
        <v>9999999</v>
      </c>
      <c r="D24" s="23" t="s">
        <v>55</v>
      </c>
      <c r="E24" s="84" t="s">
        <v>86</v>
      </c>
      <c r="F24" s="23" t="s">
        <v>84</v>
      </c>
      <c r="G24" s="85" t="s">
        <v>8</v>
      </c>
      <c r="H24" s="22">
        <v>1400</v>
      </c>
      <c r="I24" s="23">
        <v>40</v>
      </c>
      <c r="K24" s="5">
        <v>4</v>
      </c>
      <c r="L24" s="5">
        <v>4</v>
      </c>
      <c r="M24" s="5" t="s">
        <v>10</v>
      </c>
      <c r="N24" s="5" t="s">
        <v>3</v>
      </c>
      <c r="O24" s="6" t="str">
        <f>JoueurC2</f>
        <v>LIBRA Lysiane</v>
      </c>
      <c r="P24" s="6">
        <f>VLOOKUP(CoteJC2-CoteJA3,Probas!A2:B1402,2)</f>
        <v>0.11</v>
      </c>
      <c r="Q24" s="6" t="str">
        <f>JoueurA3</f>
        <v>MAUREL Véronique</v>
      </c>
      <c r="R24" s="6">
        <f t="shared" si="0"/>
        <v>0.89</v>
      </c>
      <c r="S24" s="20">
        <v>364</v>
      </c>
      <c r="T24" s="20">
        <v>433</v>
      </c>
      <c r="U24" s="6">
        <f t="shared" si="1"/>
        <v>1</v>
      </c>
      <c r="V24" s="6">
        <f t="shared" si="2"/>
        <v>3</v>
      </c>
      <c r="W24" s="6">
        <f t="shared" si="3"/>
        <v>-69</v>
      </c>
      <c r="X24" s="6">
        <f t="shared" si="4"/>
        <v>69</v>
      </c>
      <c r="Y24" s="6">
        <f t="shared" si="5"/>
        <v>0</v>
      </c>
      <c r="Z24" s="6">
        <f t="shared" si="6"/>
        <v>1</v>
      </c>
      <c r="AA24" s="6">
        <f>IF(SC4JC2&lt;&gt;0,coefJC2*(V4JC2-P24),0)</f>
        <v>-5.5</v>
      </c>
      <c r="AB24" s="6">
        <f>IF(SC4JA3&lt;&gt;0,coefJA3*(V4JA3-R24),0)</f>
        <v>2.1999999999999997</v>
      </c>
    </row>
    <row r="25" spans="1:28" ht="15">
      <c r="A25" s="1"/>
      <c r="K25" s="5">
        <v>4</v>
      </c>
      <c r="L25" s="5"/>
      <c r="M25" s="5" t="s">
        <v>6</v>
      </c>
      <c r="N25" s="5"/>
      <c r="O25" s="6" t="str">
        <f>JoueurB2</f>
        <v>VOTTE Florentin</v>
      </c>
      <c r="P25" s="6"/>
      <c r="Q25" s="6" t="s">
        <v>15</v>
      </c>
      <c r="R25" s="6"/>
      <c r="S25" s="86">
        <v>50</v>
      </c>
      <c r="T25" s="86">
        <v>0</v>
      </c>
      <c r="U25" s="6">
        <f t="shared" si="1"/>
        <v>3</v>
      </c>
      <c r="V25" s="6">
        <f t="shared" si="2"/>
        <v>1</v>
      </c>
      <c r="W25" s="6">
        <f t="shared" si="3"/>
        <v>50</v>
      </c>
      <c r="X25" s="6">
        <f t="shared" si="4"/>
        <v>-50</v>
      </c>
      <c r="Y25" s="6">
        <f t="shared" si="5"/>
        <v>1</v>
      </c>
      <c r="Z25" s="6">
        <f t="shared" si="6"/>
        <v>0</v>
      </c>
      <c r="AA25" s="6">
        <v>0</v>
      </c>
      <c r="AB25" s="6"/>
    </row>
    <row r="26" spans="1:28" ht="15">
      <c r="A26" s="9" t="s">
        <v>23</v>
      </c>
      <c r="B26" s="13" t="s">
        <v>17</v>
      </c>
      <c r="C26" s="13" t="s">
        <v>24</v>
      </c>
      <c r="D26" s="13" t="s">
        <v>13</v>
      </c>
      <c r="E26" s="9" t="s">
        <v>14</v>
      </c>
      <c r="F26" s="9" t="s">
        <v>12</v>
      </c>
      <c r="G26" s="13" t="s">
        <v>34</v>
      </c>
      <c r="H26" s="83"/>
      <c r="I26" s="83"/>
      <c r="K26" s="5">
        <v>5</v>
      </c>
      <c r="L26" s="5">
        <v>1</v>
      </c>
      <c r="M26" s="5" t="s">
        <v>1</v>
      </c>
      <c r="N26" s="5" t="s">
        <v>5</v>
      </c>
      <c r="O26" s="6" t="str">
        <f>JoueurA1</f>
        <v>BOHBOT Hervé</v>
      </c>
      <c r="P26" s="6">
        <f>VLOOKUP(CoteJA1-CoteJB1,Probas!A2:B1402,2)</f>
        <v>0.75</v>
      </c>
      <c r="Q26" s="6" t="str">
        <f>JoueurB1</f>
        <v>HAENNI Serge</v>
      </c>
      <c r="R26" s="6">
        <f t="shared" si="0"/>
        <v>0.25</v>
      </c>
      <c r="S26" s="20">
        <v>451</v>
      </c>
      <c r="T26" s="20">
        <v>371</v>
      </c>
      <c r="U26" s="6">
        <f t="shared" si="1"/>
        <v>3</v>
      </c>
      <c r="V26" s="6">
        <f t="shared" si="2"/>
        <v>1</v>
      </c>
      <c r="W26" s="6">
        <f t="shared" si="3"/>
        <v>80</v>
      </c>
      <c r="X26" s="6">
        <f t="shared" si="4"/>
        <v>-80</v>
      </c>
      <c r="Y26" s="6">
        <f t="shared" si="5"/>
        <v>1</v>
      </c>
      <c r="Z26" s="6">
        <f t="shared" si="6"/>
        <v>0</v>
      </c>
      <c r="AA26" s="6">
        <f>IF(SC5JA1&lt;&gt;0,coefJA1*(V5JA1-P26),0)</f>
        <v>2.5</v>
      </c>
      <c r="AB26" s="6">
        <f>IF(SC5JB1&lt;&gt;0,coefJB1*(V5JB1-R26),0)</f>
        <v>-5</v>
      </c>
    </row>
    <row r="27" spans="1:28" ht="15">
      <c r="A27" s="4" t="s">
        <v>1</v>
      </c>
      <c r="B27" s="6" t="str">
        <f>JoueurA1</f>
        <v>BOHBOT Hervé</v>
      </c>
      <c r="C27" s="4">
        <f>RANK(PMA1,ScoresPMJ)</f>
        <v>1</v>
      </c>
      <c r="D27" s="4">
        <f>SUM(PM1JA1,PM2JA1,PM3JA1,PM4JA1,PM5JA1,PM6JA1)</f>
        <v>18</v>
      </c>
      <c r="E27" s="4">
        <f>SUM(V1JA1,V2JA1,V3JA1,V4JA1,V5JA1,V6JA1)</f>
        <v>6</v>
      </c>
      <c r="F27" s="6">
        <f>SUM(Diff1JA1,Diff2JA1,Diff3JA1,Diff4JA1,Diff5JA1,Diff6JA1)</f>
        <v>564</v>
      </c>
      <c r="G27" s="6">
        <f>ROUND(SUM(P1JA1,P2JA1,P3JA1,P4JA1,P5JA1,P6JA1),0)</f>
        <v>7</v>
      </c>
      <c r="H27" s="12"/>
      <c r="I27" s="12"/>
      <c r="K27" s="5">
        <v>5</v>
      </c>
      <c r="L27" s="5">
        <v>2</v>
      </c>
      <c r="M27" s="5" t="s">
        <v>7</v>
      </c>
      <c r="N27" s="5" t="s">
        <v>9</v>
      </c>
      <c r="O27" s="6" t="str">
        <f>JoueurB3</f>
        <v>SERAZIN Arnaud</v>
      </c>
      <c r="P27" s="6">
        <f>VLOOKUP(CoteJB3-CoteJC1,Probas!A2:B1402,2)</f>
        <v>0.65</v>
      </c>
      <c r="Q27" s="6" t="str">
        <f>JoueurC1</f>
        <v>GAINE Chantal</v>
      </c>
      <c r="R27" s="6">
        <f t="shared" si="0"/>
        <v>0.35</v>
      </c>
      <c r="S27" s="20">
        <v>394</v>
      </c>
      <c r="T27" s="20">
        <v>417</v>
      </c>
      <c r="U27" s="6">
        <f t="shared" si="1"/>
        <v>1</v>
      </c>
      <c r="V27" s="6">
        <f t="shared" si="2"/>
        <v>3</v>
      </c>
      <c r="W27" s="6">
        <f t="shared" si="3"/>
        <v>-23</v>
      </c>
      <c r="X27" s="6">
        <f t="shared" si="4"/>
        <v>23</v>
      </c>
      <c r="Y27" s="6">
        <f t="shared" si="5"/>
        <v>0</v>
      </c>
      <c r="Z27" s="6">
        <f t="shared" si="6"/>
        <v>1</v>
      </c>
      <c r="AA27" s="6">
        <f>IF(SC5JB3&lt;&gt;0,coefJB3*(V5JB3-P27),0)</f>
        <v>-13</v>
      </c>
      <c r="AB27" s="6">
        <f>IF(SC5JC1&lt;&gt;0,coefJC1*(V5JC1-R27),0)</f>
        <v>32.5</v>
      </c>
    </row>
    <row r="28" spans="1:28" ht="15">
      <c r="A28" s="4" t="s">
        <v>2</v>
      </c>
      <c r="B28" s="6" t="str">
        <f>JoueurA2</f>
        <v>BOHBOT Teodora</v>
      </c>
      <c r="C28" s="4">
        <f>RANK(PMA2,ScoresPMJ)</f>
        <v>4</v>
      </c>
      <c r="D28" s="4">
        <f>SUM(PM1JA2,PM2JA2,PM3JA2,PM4JA2,PM5JA2,PM6JA2)</f>
        <v>12</v>
      </c>
      <c r="E28" s="4">
        <f>SUM(V1JA2,V2JA2,V3JA2,V4JA2,V5JA2,V6JA2)</f>
        <v>3</v>
      </c>
      <c r="F28" s="6">
        <f>SUM(Diff1JA2,Diff2JA2,Diff3JA2,Diff4JA2,Diff5JA2,Diff6JA2)</f>
        <v>-143</v>
      </c>
      <c r="G28" s="6">
        <f>ROUND(SUM(P2JA2,P3JA2,P4JA2,P5JA2,P6JA2),0)</f>
        <v>-34</v>
      </c>
      <c r="H28" s="12"/>
      <c r="I28" s="12"/>
      <c r="K28" s="5">
        <v>5</v>
      </c>
      <c r="L28" s="5">
        <v>3</v>
      </c>
      <c r="M28" s="5" t="s">
        <v>2</v>
      </c>
      <c r="N28" s="5" t="s">
        <v>10</v>
      </c>
      <c r="O28" s="6" t="str">
        <f>JoueurA2</f>
        <v>BOHBOT Teodora</v>
      </c>
      <c r="P28" s="6">
        <f>VLOOKUP(CoteJA2-CoteJC2,Probas!A2:B1402,2)</f>
        <v>0.92</v>
      </c>
      <c r="Q28" s="6" t="str">
        <f>JoueurC2</f>
        <v>LIBRA Lysiane</v>
      </c>
      <c r="R28" s="6">
        <f t="shared" si="0"/>
        <v>0.07999999999999996</v>
      </c>
      <c r="S28" s="20">
        <v>366</v>
      </c>
      <c r="T28" s="20">
        <v>491</v>
      </c>
      <c r="U28" s="6">
        <f t="shared" si="1"/>
        <v>1</v>
      </c>
      <c r="V28" s="6">
        <f t="shared" si="2"/>
        <v>3</v>
      </c>
      <c r="W28" s="6">
        <f t="shared" si="3"/>
        <v>-100</v>
      </c>
      <c r="X28" s="6">
        <f t="shared" si="4"/>
        <v>100</v>
      </c>
      <c r="Y28" s="6">
        <f t="shared" si="5"/>
        <v>0</v>
      </c>
      <c r="Z28" s="6">
        <f t="shared" si="6"/>
        <v>1</v>
      </c>
      <c r="AA28" s="6">
        <f>IF(SC5JA2&lt;&gt;0,coefJA2*(V5JA2-P28),0)</f>
        <v>-14.72</v>
      </c>
      <c r="AB28" s="6">
        <f>IF(SC5JC2&lt;&gt;0,coefJC2*(V5JC2-R28),0)</f>
        <v>46</v>
      </c>
    </row>
    <row r="29" spans="1:28" ht="15">
      <c r="A29" s="4" t="s">
        <v>3</v>
      </c>
      <c r="B29" s="6" t="str">
        <f>JoueurA3</f>
        <v>MAUREL Véronique</v>
      </c>
      <c r="C29" s="4">
        <f>RANK(PMA3,ScoresPMJ)</f>
        <v>2</v>
      </c>
      <c r="D29" s="4">
        <f>SUM(PM1JA3,PM2JA3,PM3JA3,PM4JA3,PM5JA3,PM6JA3)</f>
        <v>16</v>
      </c>
      <c r="E29" s="4">
        <f>SUM(V1JA3,V2JA3,V3JA3,V4JA3,V5JA3,V6JA3)</f>
        <v>5</v>
      </c>
      <c r="F29" s="6">
        <f>SUM(Diff1JA3,Diff2JA3,Diff3JA3,Diff4JA3,Diff5JA3,Diff6JA3)</f>
        <v>333</v>
      </c>
      <c r="G29" s="6">
        <f>ROUND(SUM(P1JA3,P2JA3,P3JA3,P4JA3,P6JA3),0)</f>
        <v>-1</v>
      </c>
      <c r="H29" s="12"/>
      <c r="I29" s="12"/>
      <c r="K29" s="5">
        <v>5</v>
      </c>
      <c r="L29" s="5">
        <v>4</v>
      </c>
      <c r="M29" s="5" t="s">
        <v>11</v>
      </c>
      <c r="N29" s="5" t="s">
        <v>6</v>
      </c>
      <c r="O29" s="6" t="str">
        <f>JoueurC3</f>
        <v>MARQUION Léa</v>
      </c>
      <c r="P29" s="6">
        <f>VLOOKUP(CoteJC3-CoteJB2,Probas!A2:B1402,2)</f>
        <v>0.23</v>
      </c>
      <c r="Q29" s="6" t="str">
        <f>JoueurB2</f>
        <v>VOTTE Florentin</v>
      </c>
      <c r="R29" s="6">
        <f t="shared" si="0"/>
        <v>0.77</v>
      </c>
      <c r="S29" s="20">
        <v>338</v>
      </c>
      <c r="T29" s="20">
        <v>378</v>
      </c>
      <c r="U29" s="6">
        <f t="shared" si="1"/>
        <v>1</v>
      </c>
      <c r="V29" s="6">
        <f t="shared" si="2"/>
        <v>3</v>
      </c>
      <c r="W29" s="6">
        <f t="shared" si="3"/>
        <v>-40</v>
      </c>
      <c r="X29" s="6">
        <f t="shared" si="4"/>
        <v>40</v>
      </c>
      <c r="Y29" s="6">
        <f t="shared" si="5"/>
        <v>0</v>
      </c>
      <c r="Z29" s="6">
        <f t="shared" si="6"/>
        <v>1</v>
      </c>
      <c r="AA29" s="6">
        <f>IF(SC5JC3&lt;&gt;0,coefJC3*(V5JC3-P29),0)</f>
        <v>-9.200000000000001</v>
      </c>
      <c r="AB29" s="6">
        <f>IF(SC5JB2&lt;&gt;0,coefJB2*(V5JB2-R29),0)</f>
        <v>4.6</v>
      </c>
    </row>
    <row r="30" spans="1:28" ht="15">
      <c r="A30" s="4" t="s">
        <v>5</v>
      </c>
      <c r="B30" s="6" t="str">
        <f>JoueurB1</f>
        <v>HAENNI Serge</v>
      </c>
      <c r="C30" s="4">
        <f>RANK(PMB1,ScoresPMJ)</f>
        <v>4</v>
      </c>
      <c r="D30" s="4">
        <f>SUM(PM1JB1,PM2JB1,PM3JB1,PM4JB1,PM5JB1,PM6JB1)</f>
        <v>12</v>
      </c>
      <c r="E30" s="4">
        <f>SUM(V1JB1,V2JB1,V3JB1,V4JB1,V5JB1,V6JB1)</f>
        <v>3</v>
      </c>
      <c r="F30" s="6">
        <f>SUM(Diff1JB1,Diff2JB1,Diff3JB1,Diff4JB1,Diff5JB1,Diff6JB1)</f>
        <v>57</v>
      </c>
      <c r="G30" s="6">
        <f>ROUND(SUM(P1JB1,P2JB1,P3JB1,P4JB1,P5JB1,P6JB1),0)</f>
        <v>-16</v>
      </c>
      <c r="H30" s="12"/>
      <c r="I30" s="12"/>
      <c r="K30" s="5">
        <v>5</v>
      </c>
      <c r="L30" s="5"/>
      <c r="M30" s="5" t="s">
        <v>3</v>
      </c>
      <c r="N30" s="5"/>
      <c r="O30" s="6" t="str">
        <f>JoueurA3</f>
        <v>MAUREL Véronique</v>
      </c>
      <c r="P30" s="6"/>
      <c r="Q30" s="6" t="s">
        <v>15</v>
      </c>
      <c r="R30" s="6"/>
      <c r="S30" s="86">
        <v>50</v>
      </c>
      <c r="T30" s="86">
        <v>0</v>
      </c>
      <c r="U30" s="6">
        <f t="shared" si="1"/>
        <v>3</v>
      </c>
      <c r="V30" s="6">
        <f>IF(S30=0,0,IF(S30&gt;=T30,IF(S30=T30,2,1),3))</f>
        <v>1</v>
      </c>
      <c r="W30" s="6">
        <f t="shared" si="3"/>
        <v>50</v>
      </c>
      <c r="X30" s="6">
        <f t="shared" si="4"/>
        <v>-50</v>
      </c>
      <c r="Y30" s="6">
        <f t="shared" si="5"/>
        <v>1</v>
      </c>
      <c r="Z30" s="6">
        <f t="shared" si="6"/>
        <v>0</v>
      </c>
      <c r="AA30" s="6">
        <v>0</v>
      </c>
      <c r="AB30" s="6"/>
    </row>
    <row r="31" spans="1:28" ht="15">
      <c r="A31" s="4" t="s">
        <v>6</v>
      </c>
      <c r="B31" s="6" t="str">
        <f>JoueurB2</f>
        <v>VOTTE Florentin</v>
      </c>
      <c r="C31" s="4">
        <f>RANK(PMB2,ScoresPMJ)</f>
        <v>3</v>
      </c>
      <c r="D31" s="4">
        <f>SUM(PM1JB2,PM2JB2,PM3JB2,PM4JB2,PM5JB2,PM6JB2)</f>
        <v>14</v>
      </c>
      <c r="E31" s="4">
        <f>SUM(V1JB2,V2JB2,V3JB2,V4JB2,V5JB2,V6JB2)</f>
        <v>4</v>
      </c>
      <c r="F31" s="6">
        <f>SUM(Diff1JB2,Diff2JB2,Diff3JB2,Diff4JB2,Diff5JB2,Diff6JB2)</f>
        <v>183</v>
      </c>
      <c r="G31" s="6">
        <f>ROUND(SUM(P1JB2,P2JB2,P3JB2,P5JB2,P6JB2),0)</f>
        <v>6</v>
      </c>
      <c r="H31" s="12"/>
      <c r="I31" s="12"/>
      <c r="K31" s="5">
        <v>6</v>
      </c>
      <c r="L31" s="5">
        <v>1</v>
      </c>
      <c r="M31" s="5" t="s">
        <v>1</v>
      </c>
      <c r="N31" s="5" t="s">
        <v>9</v>
      </c>
      <c r="O31" s="6" t="str">
        <f>JoueurA1</f>
        <v>BOHBOT Hervé</v>
      </c>
      <c r="P31" s="6">
        <f>VLOOKUP(CoteJA1-CoteJC1,Probas!A2:B1402,2)</f>
        <v>0.92</v>
      </c>
      <c r="Q31" s="6" t="str">
        <f>JoueurC1</f>
        <v>GAINE Chantal</v>
      </c>
      <c r="R31" s="6">
        <f t="shared" si="0"/>
        <v>0.07999999999999996</v>
      </c>
      <c r="S31" s="20">
        <v>501</v>
      </c>
      <c r="T31" s="20">
        <v>273</v>
      </c>
      <c r="U31" s="6">
        <f t="shared" si="1"/>
        <v>3</v>
      </c>
      <c r="V31" s="6">
        <f t="shared" si="2"/>
        <v>1</v>
      </c>
      <c r="W31" s="6">
        <f t="shared" si="3"/>
        <v>100</v>
      </c>
      <c r="X31" s="6">
        <f t="shared" si="4"/>
        <v>-100</v>
      </c>
      <c r="Y31" s="6">
        <f t="shared" si="5"/>
        <v>1</v>
      </c>
      <c r="Z31" s="6">
        <f t="shared" si="6"/>
        <v>0</v>
      </c>
      <c r="AA31" s="6">
        <f>IF(SC6JA1&lt;&gt;0,coefJA1*(V6JA1-P31),0)</f>
        <v>0.7999999999999996</v>
      </c>
      <c r="AB31" s="6">
        <f>IF(SC6JC1&lt;&gt;0,coefJC1*(V6JC1-R31),0)</f>
        <v>-3.9999999999999982</v>
      </c>
    </row>
    <row r="32" spans="1:28" ht="15">
      <c r="A32" s="4" t="s">
        <v>7</v>
      </c>
      <c r="B32" s="6" t="str">
        <f>JoueurB3</f>
        <v>SERAZIN Arnaud</v>
      </c>
      <c r="C32" s="4">
        <f>RANK(PMB3,ScoresPMJ)</f>
        <v>4</v>
      </c>
      <c r="D32" s="4">
        <f>SUM(PM1JB3,PM2JB3,PM3JB3,PM4JB3,PM5JB3,PM6JB3)</f>
        <v>12</v>
      </c>
      <c r="E32" s="4">
        <f>SUM(V1JB3,V2JB3,V3JB3,V4JB3,V5JB3,V6JB3)</f>
        <v>3</v>
      </c>
      <c r="F32" s="6">
        <f>SUM(Diff1JB3,Diff2JB3,Diff3JB3,Diff4JB3,Diff5JB3,Diff6JB3)</f>
        <v>99</v>
      </c>
      <c r="G32" s="6">
        <f>ROUND(SUM(P1JB3,P2JB3,P3JB3,P4JB3,P5JB3),0)</f>
        <v>1</v>
      </c>
      <c r="H32" s="12"/>
      <c r="I32" s="12"/>
      <c r="K32" s="5">
        <v>6</v>
      </c>
      <c r="L32" s="5">
        <v>2</v>
      </c>
      <c r="M32" s="5" t="s">
        <v>10</v>
      </c>
      <c r="N32" s="5" t="s">
        <v>5</v>
      </c>
      <c r="O32" s="6" t="str">
        <f>JoueurC2</f>
        <v>LIBRA Lysiane</v>
      </c>
      <c r="P32" s="6">
        <f>VLOOKUP(CoteJC2-CoteJB1,Probas!A2:B1402,2)</f>
        <v>0.12</v>
      </c>
      <c r="Q32" s="6" t="str">
        <f>JoueurB1</f>
        <v>HAENNI Serge</v>
      </c>
      <c r="R32" s="6">
        <f t="shared" si="0"/>
        <v>0.88</v>
      </c>
      <c r="S32" s="20">
        <v>303</v>
      </c>
      <c r="T32" s="20">
        <v>621</v>
      </c>
      <c r="U32" s="6">
        <f t="shared" si="1"/>
        <v>1</v>
      </c>
      <c r="V32" s="6">
        <f t="shared" si="2"/>
        <v>3</v>
      </c>
      <c r="W32" s="6">
        <f t="shared" si="3"/>
        <v>-100</v>
      </c>
      <c r="X32" s="6">
        <f t="shared" si="4"/>
        <v>100</v>
      </c>
      <c r="Y32" s="6">
        <f t="shared" si="5"/>
        <v>0</v>
      </c>
      <c r="Z32" s="6">
        <f t="shared" si="6"/>
        <v>1</v>
      </c>
      <c r="AA32" s="6">
        <f>IF(SC6JC2&lt;&gt;0,coefJC2*(V6JC2-P32),0)</f>
        <v>-6</v>
      </c>
      <c r="AB32" s="6">
        <f>IF(SC6JB1&lt;&gt;0,coefJB1*(V6JB1-R32),0)</f>
        <v>2.4</v>
      </c>
    </row>
    <row r="33" spans="1:28" ht="15">
      <c r="A33" s="4" t="s">
        <v>9</v>
      </c>
      <c r="B33" s="6" t="str">
        <f>JoueurC1</f>
        <v>GAINE Chantal</v>
      </c>
      <c r="C33" s="4">
        <f>RANK(PMC1,ScoresPMJ)</f>
        <v>7</v>
      </c>
      <c r="D33" s="4">
        <f>SUM(PM1JC1,PM2JC1,PM3JC1,PM4JC1,PM5JC1,PM6JC1)</f>
        <v>10</v>
      </c>
      <c r="E33" s="4">
        <f>SUM(V1JC1,V2JC1,V3JC1,V4JC1,V5JC1,V6JC1)</f>
        <v>2</v>
      </c>
      <c r="F33" s="6">
        <f>SUM(Diff1JC1,Diff2JC1,Diff3JC1,Diff4JC1,Diff5JC1,Diff6JC1)</f>
        <v>-363</v>
      </c>
      <c r="G33" s="6">
        <f>ROUND(SUM(P1JC1,P2JC1,P3JC1,P4JC1,P5JC1,P6JC1),0)</f>
        <v>55</v>
      </c>
      <c r="H33" s="12"/>
      <c r="I33" s="12"/>
      <c r="K33" s="5">
        <v>6</v>
      </c>
      <c r="L33" s="5">
        <v>3</v>
      </c>
      <c r="M33" s="5" t="s">
        <v>2</v>
      </c>
      <c r="N33" s="5" t="s">
        <v>6</v>
      </c>
      <c r="O33" s="6" t="str">
        <f>JoueurA2</f>
        <v>BOHBOT Teodora</v>
      </c>
      <c r="P33" s="6">
        <f>VLOOKUP(CoteJA2-CoteJB2,Probas!A2:B1402,2)</f>
        <v>0.77</v>
      </c>
      <c r="Q33" s="6" t="str">
        <f>JoueurB2</f>
        <v>VOTTE Florentin</v>
      </c>
      <c r="R33" s="6">
        <f t="shared" si="0"/>
        <v>0.22999999999999998</v>
      </c>
      <c r="S33" s="20">
        <v>387</v>
      </c>
      <c r="T33" s="20">
        <v>380</v>
      </c>
      <c r="U33" s="6">
        <f t="shared" si="1"/>
        <v>3</v>
      </c>
      <c r="V33" s="6">
        <f>IF(S33=0,0,IF(S33&gt;=T33,IF(S33=T33,2,1),3))</f>
        <v>1</v>
      </c>
      <c r="W33" s="6">
        <f t="shared" si="3"/>
        <v>7</v>
      </c>
      <c r="X33" s="6">
        <f t="shared" si="4"/>
        <v>-7</v>
      </c>
      <c r="Y33" s="6">
        <f t="shared" si="5"/>
        <v>1</v>
      </c>
      <c r="Z33" s="6">
        <f t="shared" si="6"/>
        <v>0</v>
      </c>
      <c r="AA33" s="6">
        <f>IF(SC6JA2&lt;&gt;0,coefJA2*(V6JA2-P33),0)</f>
        <v>3.6799999999999997</v>
      </c>
      <c r="AB33" s="6">
        <f>IF(SC6JB2&lt;&gt;0,coefJB2*(V6JB2-R33),0)</f>
        <v>-4.6</v>
      </c>
    </row>
    <row r="34" spans="1:28" ht="15">
      <c r="A34" s="4" t="s">
        <v>10</v>
      </c>
      <c r="B34" s="6" t="str">
        <f>JoueurC2</f>
        <v>LIBRA Lysiane</v>
      </c>
      <c r="C34" s="4">
        <f>RANK(PMC2,ScoresPMJ)</f>
        <v>7</v>
      </c>
      <c r="D34" s="4">
        <f>SUM(PM1JC2,PM2JC2,PM3JC2,PM4JC2,PM5JC2,PM6JC2)</f>
        <v>10</v>
      </c>
      <c r="E34" s="4">
        <f>SUM(V1JC2,V2JC2,V3JC2,V4JC2,V5JC2,V6JC2)</f>
        <v>2</v>
      </c>
      <c r="F34" s="6">
        <f>SUM(Diff1JC2,Diff2JC2,Diff3JC2,Diff4JC2,Diff5JC2,Diff6JC2)</f>
        <v>-203</v>
      </c>
      <c r="G34" s="6">
        <f>ROUND(SUM(P1JC2,P2JC2,P4JC2,P5JC2,P6JC2),0)</f>
        <v>19</v>
      </c>
      <c r="H34" s="12"/>
      <c r="I34" s="12"/>
      <c r="K34" s="5">
        <v>6</v>
      </c>
      <c r="L34" s="5">
        <v>4</v>
      </c>
      <c r="M34" s="5" t="s">
        <v>3</v>
      </c>
      <c r="N34" s="5" t="s">
        <v>11</v>
      </c>
      <c r="O34" s="6" t="str">
        <f>JoueurA3</f>
        <v>MAUREL Véronique</v>
      </c>
      <c r="P34" s="6">
        <f>VLOOKUP(CoteJA3-CoteJC3,Probas!A2:B1402,2)</f>
        <v>0.89</v>
      </c>
      <c r="Q34" s="6" t="str">
        <f>JoueurC3</f>
        <v>MARQUION Léa</v>
      </c>
      <c r="R34" s="6">
        <f t="shared" si="0"/>
        <v>0.10999999999999999</v>
      </c>
      <c r="S34" s="20">
        <v>377</v>
      </c>
      <c r="T34" s="20">
        <v>275</v>
      </c>
      <c r="U34" s="6">
        <f t="shared" si="1"/>
        <v>3</v>
      </c>
      <c r="V34" s="6">
        <f t="shared" si="2"/>
        <v>1</v>
      </c>
      <c r="W34" s="6">
        <f t="shared" si="3"/>
        <v>100</v>
      </c>
      <c r="X34" s="6">
        <f t="shared" si="4"/>
        <v>-100</v>
      </c>
      <c r="Y34" s="6">
        <f t="shared" si="5"/>
        <v>1</v>
      </c>
      <c r="Z34" s="6">
        <f t="shared" si="6"/>
        <v>0</v>
      </c>
      <c r="AA34" s="6">
        <f>IF(SC6JA3&lt;&gt;0,coefJA3*(V6JA3-P34),0)</f>
        <v>2.1999999999999997</v>
      </c>
      <c r="AB34" s="6">
        <f>IF(SC6JC3&lt;&gt;0,coefJC3*(V6JC3-R34),0)</f>
        <v>-4.3999999999999995</v>
      </c>
    </row>
    <row r="35" spans="1:28" ht="15">
      <c r="A35" s="4" t="s">
        <v>11</v>
      </c>
      <c r="B35" s="6" t="str">
        <f>JoueurC3</f>
        <v>MARQUION Léa</v>
      </c>
      <c r="C35" s="4">
        <f>RANK(PMC3,ScoresPMJ)</f>
        <v>7</v>
      </c>
      <c r="D35" s="4">
        <f>SUM(PM1JC3,PM2JC3,PM3JC3,PM4JC3,PM5JC3,PM6JC3)</f>
        <v>10</v>
      </c>
      <c r="E35" s="4">
        <f>SUM(V1JC3,V2JC3,V3JC3,V4JC3,V5JC3,V6JC3)</f>
        <v>2</v>
      </c>
      <c r="F35" s="6">
        <f>SUM(Diff1JC3,Diff2JC3,Diff3JC3,Diff4JC3,Diff5JC3,Diff6JC3)</f>
        <v>-227</v>
      </c>
      <c r="G35" s="6">
        <f>ROUND(SUM(P1JC3,P3JC3,P4JC3,P5JC3,P6JC3),0)</f>
        <v>3</v>
      </c>
      <c r="H35" s="12"/>
      <c r="I35" s="12"/>
      <c r="K35" s="5">
        <v>6</v>
      </c>
      <c r="L35" s="5"/>
      <c r="M35" s="5" t="s">
        <v>7</v>
      </c>
      <c r="N35" s="5"/>
      <c r="O35" s="6" t="str">
        <f>JoueurB3</f>
        <v>SERAZIN Arnaud</v>
      </c>
      <c r="P35" s="6"/>
      <c r="Q35" s="6" t="s">
        <v>15</v>
      </c>
      <c r="R35" s="6"/>
      <c r="S35" s="86">
        <v>50</v>
      </c>
      <c r="T35" s="86">
        <v>0</v>
      </c>
      <c r="U35" s="6">
        <f t="shared" si="1"/>
        <v>3</v>
      </c>
      <c r="V35" s="6">
        <f t="shared" si="2"/>
        <v>1</v>
      </c>
      <c r="W35" s="6">
        <f t="shared" si="3"/>
        <v>50</v>
      </c>
      <c r="X35" s="6">
        <f t="shared" si="4"/>
        <v>-50</v>
      </c>
      <c r="Y35" s="6">
        <f t="shared" si="5"/>
        <v>1</v>
      </c>
      <c r="Z35" s="6">
        <f t="shared" si="6"/>
        <v>0</v>
      </c>
      <c r="AA35" s="6">
        <v>0</v>
      </c>
      <c r="AB35" s="6"/>
    </row>
  </sheetData>
  <sheetProtection sheet="1" selectLockedCells="1"/>
  <mergeCells count="1">
    <mergeCell ref="A4:G8"/>
  </mergeCells>
  <printOptions/>
  <pageMargins left="0.2362204724409449" right="0.2362204724409449" top="0.35433070866141736" bottom="0.35433070866141736" header="0.31496062992125984" footer="0.31496062992125984"/>
  <pageSetup horizontalDpi="600" verticalDpi="600" orientation="landscape" paperSize="9" r:id="rId3"/>
  <ignoredErrors>
    <ignoredError sqref="O20 O15 U11 V11:Z11" formula="1"/>
    <ignoredError sqref="C19" numberStoredAsText="1"/>
  </ignoredErrors>
  <legacyDrawing r:id="rId2"/>
</worksheet>
</file>

<file path=xl/worksheets/sheet2.xml><?xml version="1.0" encoding="utf-8"?>
<worksheet xmlns="http://schemas.openxmlformats.org/spreadsheetml/2006/main" xmlns:r="http://schemas.openxmlformats.org/officeDocument/2006/relationships">
  <dimension ref="A1:K10"/>
  <sheetViews>
    <sheetView zoomScalePageLayoutView="0" workbookViewId="0" topLeftCell="A1">
      <selection activeCell="C42" sqref="C42"/>
    </sheetView>
  </sheetViews>
  <sheetFormatPr defaultColWidth="11.421875" defaultRowHeight="15"/>
  <cols>
    <col min="1" max="1" width="5.7109375" style="30" customWidth="1"/>
    <col min="2" max="2" width="24.28125" style="29" customWidth="1"/>
    <col min="3" max="3" width="8.00390625" style="31" customWidth="1"/>
    <col min="4" max="4" width="4.57421875" style="29" customWidth="1"/>
    <col min="5" max="5" width="6.140625" style="29" customWidth="1"/>
    <col min="6" max="6" width="5.140625" style="29" customWidth="1"/>
    <col min="7" max="7" width="5.8515625" style="29" customWidth="1"/>
    <col min="8" max="8" width="8.8515625" style="30" bestFit="1" customWidth="1"/>
    <col min="9" max="9" width="7.8515625" style="30" bestFit="1" customWidth="1"/>
    <col min="10" max="10" width="10.00390625" style="30" bestFit="1" customWidth="1"/>
    <col min="11" max="16384" width="11.421875" style="29" customWidth="1"/>
  </cols>
  <sheetData>
    <row r="1" spans="1:10" ht="12.75">
      <c r="A1" s="72" t="s">
        <v>75</v>
      </c>
      <c r="B1" s="73" t="s">
        <v>76</v>
      </c>
      <c r="C1" s="74" t="s">
        <v>41</v>
      </c>
      <c r="D1" s="73" t="s">
        <v>77</v>
      </c>
      <c r="E1" s="73" t="s">
        <v>51</v>
      </c>
      <c r="F1" s="73" t="s">
        <v>78</v>
      </c>
      <c r="G1" s="75" t="s">
        <v>79</v>
      </c>
      <c r="H1" s="72" t="s">
        <v>80</v>
      </c>
      <c r="I1" s="76" t="s">
        <v>81</v>
      </c>
      <c r="J1" s="77" t="s">
        <v>82</v>
      </c>
    </row>
    <row r="2" spans="1:11" ht="15">
      <c r="A2" s="78">
        <v>0</v>
      </c>
      <c r="B2" s="6" t="str">
        <f>JoueurA1</f>
        <v>BOHBOT Hervé</v>
      </c>
      <c r="C2" s="79">
        <f>LicA1</f>
        <v>2055798</v>
      </c>
      <c r="D2" s="80" t="str">
        <f>AgeA1</f>
        <v>S</v>
      </c>
      <c r="E2" s="81" t="str">
        <f>FédéA1</f>
        <v>FR</v>
      </c>
      <c r="F2" s="81" t="str">
        <f>ClubA1</f>
        <v>I04</v>
      </c>
      <c r="G2" s="82" t="str">
        <f>sérieA1</f>
        <v>J</v>
      </c>
      <c r="H2" s="78">
        <f>CoteJA1</f>
        <v>1933</v>
      </c>
      <c r="I2" s="76">
        <f>EvolA1</f>
        <v>7</v>
      </c>
      <c r="J2" s="78">
        <f>H2+I2</f>
        <v>1940</v>
      </c>
      <c r="K2" s="30"/>
    </row>
    <row r="3" spans="1:11" ht="15">
      <c r="A3" s="78">
        <v>0</v>
      </c>
      <c r="B3" s="6" t="str">
        <f>JoueurA2</f>
        <v>BOHBOT Teodora</v>
      </c>
      <c r="C3" s="79">
        <f>LicA2</f>
        <v>8000500</v>
      </c>
      <c r="D3" s="80" t="str">
        <f>AgeA2</f>
        <v>S</v>
      </c>
      <c r="E3" s="81" t="str">
        <f>FédéA2</f>
        <v>RO</v>
      </c>
      <c r="F3" s="81" t="str">
        <f>ClubA2</f>
        <v>I04</v>
      </c>
      <c r="G3" s="82" t="str">
        <f>SérieA2</f>
        <v>B</v>
      </c>
      <c r="H3" s="78">
        <f>CoteJA2</f>
        <v>1818</v>
      </c>
      <c r="I3" s="76">
        <f>EvolA2</f>
        <v>-34</v>
      </c>
      <c r="J3" s="78">
        <f aca="true" t="shared" si="0" ref="J3:J10">H3+I3</f>
        <v>1784</v>
      </c>
      <c r="K3" s="30"/>
    </row>
    <row r="4" spans="1:11" ht="15">
      <c r="A4" s="78">
        <v>0</v>
      </c>
      <c r="B4" s="6" t="str">
        <f>JoueurA3</f>
        <v>MAUREL Véronique</v>
      </c>
      <c r="C4" s="79">
        <f>LicA3</f>
        <v>1272276</v>
      </c>
      <c r="D4" s="80" t="str">
        <f>AgeA3</f>
        <v>S</v>
      </c>
      <c r="E4" s="81" t="str">
        <f>FédéA3</f>
        <v>FR</v>
      </c>
      <c r="F4" s="81" t="str">
        <f>ClubA3</f>
        <v>I04</v>
      </c>
      <c r="G4" s="82" t="str">
        <f>SérieA3</f>
        <v>B</v>
      </c>
      <c r="H4" s="78">
        <f>CoteJA3</f>
        <v>1748</v>
      </c>
      <c r="I4" s="76">
        <f>EvolA3</f>
        <v>-1</v>
      </c>
      <c r="J4" s="78">
        <f t="shared" si="0"/>
        <v>1747</v>
      </c>
      <c r="K4" s="30"/>
    </row>
    <row r="5" spans="1:11" ht="15">
      <c r="A5" s="78">
        <v>0</v>
      </c>
      <c r="B5" s="6" t="str">
        <f>JoueurB1</f>
        <v>HAENNI Serge</v>
      </c>
      <c r="C5" s="79" t="str">
        <f>LicB1</f>
        <v>1002442</v>
      </c>
      <c r="D5" s="80" t="str">
        <f>AgeB1</f>
        <v>S</v>
      </c>
      <c r="E5" s="81" t="str">
        <f>FédéB1</f>
        <v>FR</v>
      </c>
      <c r="F5" s="81" t="str">
        <f>ClubB1</f>
        <v>I04</v>
      </c>
      <c r="G5" s="82" t="str">
        <f>SérieB1</f>
        <v>B</v>
      </c>
      <c r="H5" s="78">
        <f>CoteJB1</f>
        <v>1739</v>
      </c>
      <c r="I5" s="76">
        <f>EvolB1</f>
        <v>-16</v>
      </c>
      <c r="J5" s="78">
        <f t="shared" si="0"/>
        <v>1723</v>
      </c>
      <c r="K5" s="30"/>
    </row>
    <row r="6" spans="1:11" ht="15">
      <c r="A6" s="78">
        <v>0</v>
      </c>
      <c r="B6" s="6" t="str">
        <f>JoueurB2</f>
        <v>VOTTE Florentin</v>
      </c>
      <c r="C6" s="79">
        <f>LicB2</f>
        <v>8910011</v>
      </c>
      <c r="D6" s="80" t="str">
        <f>AgeB2</f>
        <v>S</v>
      </c>
      <c r="E6" s="81" t="str">
        <f>FédéB2</f>
        <v>CF</v>
      </c>
      <c r="F6" s="81" t="str">
        <f>ClubB2</f>
        <v>I04</v>
      </c>
      <c r="G6" s="82" t="str">
        <f>SérieB2</f>
        <v>C</v>
      </c>
      <c r="H6" s="78">
        <f>CoteJB2</f>
        <v>1610</v>
      </c>
      <c r="I6" s="76">
        <f>EvolB2</f>
        <v>6</v>
      </c>
      <c r="J6" s="78">
        <f t="shared" si="0"/>
        <v>1616</v>
      </c>
      <c r="K6" s="30"/>
    </row>
    <row r="7" spans="1:11" ht="15">
      <c r="A7" s="78">
        <v>0</v>
      </c>
      <c r="B7" s="6" t="str">
        <f>JoueurB3</f>
        <v>SERAZIN Arnaud</v>
      </c>
      <c r="C7" s="79">
        <f>LicB3</f>
        <v>1005355</v>
      </c>
      <c r="D7" s="80" t="str">
        <f>AgeB3</f>
        <v>S</v>
      </c>
      <c r="E7" s="81" t="str">
        <f>FédéB3</f>
        <v>FR</v>
      </c>
      <c r="F7" s="81" t="str">
        <f>ClubB3</f>
        <v>I04</v>
      </c>
      <c r="G7" s="82" t="str">
        <f>SérieB3</f>
        <v>C</v>
      </c>
      <c r="H7" s="78">
        <f>CoteJB3</f>
        <v>1477</v>
      </c>
      <c r="I7" s="76">
        <f>EvolB3</f>
        <v>1</v>
      </c>
      <c r="J7" s="78">
        <f t="shared" si="0"/>
        <v>1478</v>
      </c>
      <c r="K7" s="30"/>
    </row>
    <row r="8" spans="1:11" ht="15">
      <c r="A8" s="78">
        <v>0</v>
      </c>
      <c r="B8" s="6" t="str">
        <f>JoueurC1</f>
        <v>GAINE Chantal</v>
      </c>
      <c r="C8" s="79" t="str">
        <f>LicC1</f>
        <v>2347284 </v>
      </c>
      <c r="D8" s="80" t="str">
        <f>AgeC1</f>
        <v>V</v>
      </c>
      <c r="E8" s="81" t="str">
        <f>FédéC1</f>
        <v>FR</v>
      </c>
      <c r="F8" s="81" t="str">
        <f>ClubC1</f>
        <v>I04</v>
      </c>
      <c r="G8" s="82" t="str">
        <f>SérieC1</f>
        <v>C</v>
      </c>
      <c r="H8" s="78">
        <f>CoteJC1</f>
        <v>1368</v>
      </c>
      <c r="I8" s="76">
        <f>EvolC1</f>
        <v>55</v>
      </c>
      <c r="J8" s="78">
        <f t="shared" si="0"/>
        <v>1423</v>
      </c>
      <c r="K8" s="30"/>
    </row>
    <row r="9" spans="1:11" ht="15">
      <c r="A9" s="78">
        <v>0</v>
      </c>
      <c r="B9" s="6" t="str">
        <f>JoueurC2</f>
        <v>LIBRA Lysiane</v>
      </c>
      <c r="C9" s="79" t="str">
        <f>LicC2</f>
        <v>1151346 </v>
      </c>
      <c r="D9" s="80" t="str">
        <f>AgeC2</f>
        <v>S</v>
      </c>
      <c r="E9" s="81" t="str">
        <f>FédéC2</f>
        <v>FR</v>
      </c>
      <c r="F9" s="81" t="str">
        <f>ClubC2</f>
        <v>I04</v>
      </c>
      <c r="G9" s="82" t="str">
        <f>SérieC2</f>
        <v>C</v>
      </c>
      <c r="H9" s="78">
        <f>CoteJC2</f>
        <v>1400</v>
      </c>
      <c r="I9" s="76">
        <f>EvolC2</f>
        <v>19</v>
      </c>
      <c r="J9" s="78">
        <f t="shared" si="0"/>
        <v>1419</v>
      </c>
      <c r="K9" s="30"/>
    </row>
    <row r="10" spans="1:11" ht="15">
      <c r="A10" s="78">
        <v>0</v>
      </c>
      <c r="B10" s="6" t="str">
        <f>JoueurC3</f>
        <v>MARQUION Léa</v>
      </c>
      <c r="C10" s="79">
        <f>LicC3</f>
        <v>9999999</v>
      </c>
      <c r="D10" s="80" t="str">
        <f>AgeC3</f>
        <v>E</v>
      </c>
      <c r="E10" s="81" t="str">
        <f>FédéC3</f>
        <v>FR</v>
      </c>
      <c r="F10" s="81" t="str">
        <f>ClubC3</f>
        <v>I04</v>
      </c>
      <c r="G10" s="82" t="str">
        <f>SérieC3</f>
        <v>C</v>
      </c>
      <c r="H10" s="78">
        <f>CoteJC3</f>
        <v>1400</v>
      </c>
      <c r="I10" s="76">
        <f>EvolC3</f>
        <v>3</v>
      </c>
      <c r="J10" s="78">
        <f t="shared" si="0"/>
        <v>1403</v>
      </c>
      <c r="K10" s="3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12"/>
  <sheetViews>
    <sheetView zoomScalePageLayoutView="0" workbookViewId="0" topLeftCell="A1">
      <selection activeCell="E36" sqref="E36"/>
    </sheetView>
  </sheetViews>
  <sheetFormatPr defaultColWidth="11.421875" defaultRowHeight="15"/>
  <cols>
    <col min="1" max="1" width="5.421875" style="0" customWidth="1"/>
    <col min="2" max="2" width="4.7109375" style="0" customWidth="1"/>
    <col min="3" max="3" width="19.140625" style="0" customWidth="1"/>
    <col min="4" max="4" width="9.7109375" style="0" customWidth="1"/>
    <col min="5" max="5" width="5.28125" style="0" customWidth="1"/>
    <col min="6" max="6" width="5.57421875" style="0" customWidth="1"/>
    <col min="7" max="7" width="6.57421875" style="0" customWidth="1"/>
    <col min="8" max="8" width="7.8515625" style="0" customWidth="1"/>
    <col min="9" max="9" width="9.28125" style="0" customWidth="1"/>
    <col min="10" max="10" width="8.00390625" style="0" customWidth="1"/>
    <col min="11" max="11" width="7.8515625" style="0" customWidth="1"/>
    <col min="12" max="13" width="7.421875" style="0" customWidth="1"/>
    <col min="14" max="14" width="8.421875" style="0" customWidth="1"/>
    <col min="15" max="16" width="5.7109375" style="0" customWidth="1"/>
    <col min="18" max="19" width="5.7109375" style="0" customWidth="1"/>
    <col min="21" max="22" width="5.7109375" style="0" customWidth="1"/>
    <col min="24" max="25" width="5.7109375" style="0" customWidth="1"/>
    <col min="27" max="28" width="5.7109375" style="0" customWidth="1"/>
    <col min="30" max="31" width="5.7109375" style="0" customWidth="1"/>
  </cols>
  <sheetData>
    <row r="1" spans="1:31" ht="15.75">
      <c r="A1" s="32" t="s">
        <v>87</v>
      </c>
      <c r="B1" s="33"/>
      <c r="C1" s="34"/>
      <c r="D1" s="34"/>
      <c r="E1" s="34"/>
      <c r="F1" s="34"/>
      <c r="G1" s="34"/>
      <c r="H1" s="34"/>
      <c r="I1" s="33"/>
      <c r="J1" s="33"/>
      <c r="K1" s="35"/>
      <c r="L1" s="35"/>
      <c r="M1" s="35"/>
      <c r="N1" s="35"/>
      <c r="O1" s="35"/>
      <c r="P1" s="35"/>
      <c r="Q1" s="35"/>
      <c r="R1" s="35"/>
      <c r="S1" s="35"/>
      <c r="T1" s="35"/>
      <c r="U1" s="35"/>
      <c r="V1" s="35"/>
      <c r="W1" s="35"/>
      <c r="X1" s="35"/>
      <c r="Y1" s="35"/>
      <c r="Z1" s="35"/>
      <c r="AA1" s="35"/>
      <c r="AB1" s="35"/>
      <c r="AC1" s="35"/>
      <c r="AD1" s="35"/>
      <c r="AE1" s="35"/>
    </row>
    <row r="2" spans="1:31" ht="15">
      <c r="A2" s="36"/>
      <c r="B2" s="36"/>
      <c r="C2" s="36"/>
      <c r="D2" s="36"/>
      <c r="E2" s="36"/>
      <c r="F2" s="36"/>
      <c r="G2" s="36"/>
      <c r="H2" s="36"/>
      <c r="I2" s="36"/>
      <c r="J2" s="36"/>
      <c r="K2" s="37" t="s">
        <v>88</v>
      </c>
      <c r="L2" s="38"/>
      <c r="M2" s="39"/>
      <c r="N2" s="40" t="s">
        <v>89</v>
      </c>
      <c r="O2" s="41"/>
      <c r="P2" s="42"/>
      <c r="Q2" s="43" t="s">
        <v>90</v>
      </c>
      <c r="R2" s="43"/>
      <c r="S2" s="44"/>
      <c r="T2" s="45" t="s">
        <v>91</v>
      </c>
      <c r="U2" s="45"/>
      <c r="V2" s="45"/>
      <c r="W2" s="46" t="s">
        <v>92</v>
      </c>
      <c r="X2" s="46"/>
      <c r="Y2" s="47"/>
      <c r="Z2" s="45" t="s">
        <v>93</v>
      </c>
      <c r="AA2" s="45"/>
      <c r="AB2" s="48"/>
      <c r="AC2" s="46" t="s">
        <v>94</v>
      </c>
      <c r="AD2" s="46"/>
      <c r="AE2" s="47"/>
    </row>
    <row r="3" spans="1:31" ht="15">
      <c r="A3" s="49" t="s">
        <v>75</v>
      </c>
      <c r="B3" s="50" t="s">
        <v>95</v>
      </c>
      <c r="C3" s="51" t="s">
        <v>76</v>
      </c>
      <c r="D3" s="52" t="s">
        <v>41</v>
      </c>
      <c r="E3" s="53" t="s">
        <v>77</v>
      </c>
      <c r="F3" s="54" t="s">
        <v>78</v>
      </c>
      <c r="G3" s="54" t="s">
        <v>51</v>
      </c>
      <c r="H3" s="55" t="s">
        <v>79</v>
      </c>
      <c r="I3" s="56" t="s">
        <v>96</v>
      </c>
      <c r="J3" s="57" t="s">
        <v>97</v>
      </c>
      <c r="K3" s="58" t="s">
        <v>98</v>
      </c>
      <c r="L3" s="59" t="s">
        <v>99</v>
      </c>
      <c r="M3" s="60" t="s">
        <v>12</v>
      </c>
      <c r="N3" s="61" t="s">
        <v>100</v>
      </c>
      <c r="O3" s="62" t="s">
        <v>101</v>
      </c>
      <c r="P3" s="63" t="s">
        <v>102</v>
      </c>
      <c r="Q3" s="61" t="s">
        <v>103</v>
      </c>
      <c r="R3" s="62" t="s">
        <v>101</v>
      </c>
      <c r="S3" s="63" t="s">
        <v>102</v>
      </c>
      <c r="T3" s="61" t="s">
        <v>104</v>
      </c>
      <c r="U3" s="62" t="s">
        <v>101</v>
      </c>
      <c r="V3" s="63" t="s">
        <v>102</v>
      </c>
      <c r="W3" s="61" t="s">
        <v>105</v>
      </c>
      <c r="X3" s="62" t="s">
        <v>101</v>
      </c>
      <c r="Y3" s="63" t="s">
        <v>102</v>
      </c>
      <c r="Z3" s="61" t="s">
        <v>106</v>
      </c>
      <c r="AA3" s="62" t="s">
        <v>101</v>
      </c>
      <c r="AB3" s="63" t="s">
        <v>102</v>
      </c>
      <c r="AC3" s="61" t="s">
        <v>107</v>
      </c>
      <c r="AD3" s="62" t="s">
        <v>101</v>
      </c>
      <c r="AE3" s="63" t="s">
        <v>102</v>
      </c>
    </row>
    <row r="4" spans="1:31" ht="15">
      <c r="A4" s="64"/>
      <c r="B4" s="65"/>
      <c r="C4" s="6" t="str">
        <f>JoueurA1</f>
        <v>BOHBOT Hervé</v>
      </c>
      <c r="D4" s="79">
        <f>LicA1</f>
        <v>2055798</v>
      </c>
      <c r="E4" s="80" t="str">
        <f>AgeA1</f>
        <v>S</v>
      </c>
      <c r="F4" s="81" t="str">
        <f>ClubA1</f>
        <v>I04</v>
      </c>
      <c r="G4" s="81" t="str">
        <f>FédéA1</f>
        <v>FR</v>
      </c>
      <c r="H4" s="82" t="str">
        <f>sérieA1</f>
        <v>J</v>
      </c>
      <c r="I4" s="78">
        <f>CoteJA1</f>
        <v>1933</v>
      </c>
      <c r="J4" s="66">
        <f>I4+K4</f>
        <v>1940</v>
      </c>
      <c r="K4" s="67">
        <f>SUM(N4+Q4+T4+W4+Z4+AC4)</f>
        <v>6.999999999999999</v>
      </c>
      <c r="L4" s="68"/>
      <c r="M4" s="69"/>
      <c r="N4" s="64">
        <f>P1JA1</f>
        <v>0.7999999999999996</v>
      </c>
      <c r="O4" s="70"/>
      <c r="P4" s="71"/>
      <c r="Q4" s="64">
        <f>P2JA1</f>
        <v>0.7999999999999996</v>
      </c>
      <c r="R4" s="70"/>
      <c r="S4" s="71"/>
      <c r="T4" s="64">
        <f>P3JA1</f>
        <v>1.3</v>
      </c>
      <c r="U4" s="70"/>
      <c r="V4" s="71"/>
      <c r="W4" s="64">
        <f>P4JA1</f>
        <v>0.7999999999999996</v>
      </c>
      <c r="X4" s="70"/>
      <c r="Y4" s="71"/>
      <c r="Z4" s="64">
        <f>P5JA1</f>
        <v>2.5</v>
      </c>
      <c r="AA4" s="70"/>
      <c r="AB4" s="71"/>
      <c r="AC4" s="64">
        <f>P6JA1</f>
        <v>0.7999999999999996</v>
      </c>
      <c r="AD4" s="70"/>
      <c r="AE4" s="71"/>
    </row>
    <row r="5" spans="1:31" ht="15">
      <c r="A5" s="64"/>
      <c r="B5" s="65"/>
      <c r="C5" s="6" t="str">
        <f>JoueurA2</f>
        <v>BOHBOT Teodora</v>
      </c>
      <c r="D5" s="79">
        <f>LicA2</f>
        <v>8000500</v>
      </c>
      <c r="E5" s="80" t="str">
        <f>AgeA2</f>
        <v>S</v>
      </c>
      <c r="F5" s="81" t="str">
        <f>ClubA2</f>
        <v>I04</v>
      </c>
      <c r="G5" s="81" t="str">
        <f>FédéA2</f>
        <v>RO</v>
      </c>
      <c r="H5" s="82" t="str">
        <f>SérieA2</f>
        <v>B</v>
      </c>
      <c r="I5" s="78">
        <f>CoteJA2</f>
        <v>1818</v>
      </c>
      <c r="J5" s="66">
        <f aca="true" t="shared" si="0" ref="J5:J12">I5+K5</f>
        <v>1784.4</v>
      </c>
      <c r="K5" s="67">
        <f>SUM(N5+Q5+T5+W5+Z5+AC5)</f>
        <v>-33.6</v>
      </c>
      <c r="L5" s="68"/>
      <c r="M5" s="69"/>
      <c r="N5" s="64">
        <f>P1JA2</f>
        <v>0</v>
      </c>
      <c r="O5" s="70"/>
      <c r="P5" s="71"/>
      <c r="Q5" s="64">
        <f>P2JA2</f>
        <v>-9.76</v>
      </c>
      <c r="R5" s="70"/>
      <c r="S5" s="71"/>
      <c r="T5" s="64">
        <f>P3JA2</f>
        <v>1.2799999999999994</v>
      </c>
      <c r="U5" s="70"/>
      <c r="V5" s="71"/>
      <c r="W5" s="64">
        <f>P4JA2</f>
        <v>-14.08</v>
      </c>
      <c r="X5" s="70"/>
      <c r="Y5" s="71"/>
      <c r="Z5" s="64">
        <f>P5JA2</f>
        <v>-14.72</v>
      </c>
      <c r="AA5" s="70"/>
      <c r="AB5" s="71"/>
      <c r="AC5" s="64">
        <f>P6JA2</f>
        <v>3.6799999999999997</v>
      </c>
      <c r="AD5" s="70"/>
      <c r="AE5" s="71"/>
    </row>
    <row r="6" spans="1:31" ht="15">
      <c r="A6" s="64"/>
      <c r="B6" s="65"/>
      <c r="C6" s="6" t="str">
        <f>JoueurA3</f>
        <v>MAUREL Véronique</v>
      </c>
      <c r="D6" s="79">
        <f>LicA3</f>
        <v>1272276</v>
      </c>
      <c r="E6" s="80" t="str">
        <f>AgeA3</f>
        <v>S</v>
      </c>
      <c r="F6" s="81" t="str">
        <f>ClubA3</f>
        <v>I04</v>
      </c>
      <c r="G6" s="81" t="str">
        <f>FédéA3</f>
        <v>FR</v>
      </c>
      <c r="H6" s="82" t="str">
        <f>SérieA3</f>
        <v>B</v>
      </c>
      <c r="I6" s="78">
        <f>CoteJA3</f>
        <v>1748</v>
      </c>
      <c r="J6" s="66">
        <f t="shared" si="0"/>
        <v>1747.4</v>
      </c>
      <c r="K6" s="67">
        <f aca="true" t="shared" si="1" ref="K6:K12">SUM(N6+Q6+T6+W6+Z6+AC6)</f>
        <v>-0.5999999999999988</v>
      </c>
      <c r="L6" s="68"/>
      <c r="M6" s="69"/>
      <c r="N6" s="64">
        <f>P1JA3</f>
        <v>3.400000000000001</v>
      </c>
      <c r="O6" s="70"/>
      <c r="P6" s="71"/>
      <c r="Q6" s="64">
        <f>P2JA3</f>
        <v>-18.2</v>
      </c>
      <c r="R6" s="70"/>
      <c r="S6" s="71"/>
      <c r="T6" s="64">
        <f>P3JA3</f>
        <v>9.8</v>
      </c>
      <c r="U6" s="70"/>
      <c r="V6" s="71"/>
      <c r="W6" s="64">
        <f>P4JA3</f>
        <v>2.1999999999999997</v>
      </c>
      <c r="X6" s="70"/>
      <c r="Y6" s="71"/>
      <c r="Z6" s="64">
        <f>P5JA3</f>
        <v>0</v>
      </c>
      <c r="AA6" s="70"/>
      <c r="AB6" s="71"/>
      <c r="AC6" s="64">
        <f>P6JA3</f>
        <v>2.1999999999999997</v>
      </c>
      <c r="AD6" s="70"/>
      <c r="AE6" s="71"/>
    </row>
    <row r="7" spans="1:31" ht="15">
      <c r="A7" s="64"/>
      <c r="B7" s="65"/>
      <c r="C7" s="6" t="str">
        <f>JoueurB1</f>
        <v>HAENNI Serge</v>
      </c>
      <c r="D7" s="79" t="str">
        <f>LicB1</f>
        <v>1002442</v>
      </c>
      <c r="E7" s="80" t="str">
        <f>AgeB1</f>
        <v>S</v>
      </c>
      <c r="F7" s="81" t="str">
        <f>ClubB1</f>
        <v>I04</v>
      </c>
      <c r="G7" s="81" t="str">
        <f>FédéB1</f>
        <v>FR</v>
      </c>
      <c r="H7" s="82" t="str">
        <f>SérieB1</f>
        <v>B</v>
      </c>
      <c r="I7" s="78">
        <f>CoteJB1</f>
        <v>1739</v>
      </c>
      <c r="J7" s="66">
        <f t="shared" si="0"/>
        <v>1723.2</v>
      </c>
      <c r="K7" s="67">
        <f t="shared" si="1"/>
        <v>-15.800000000000002</v>
      </c>
      <c r="L7" s="68"/>
      <c r="M7" s="69"/>
      <c r="N7" s="64">
        <f>P1JB1</f>
        <v>-17.6</v>
      </c>
      <c r="O7" s="70"/>
      <c r="P7" s="71"/>
      <c r="Q7" s="64">
        <f>P2JB1</f>
        <v>12.2</v>
      </c>
      <c r="R7" s="70"/>
      <c r="S7" s="71"/>
      <c r="T7" s="64">
        <f>P3JB1</f>
        <v>-9.8</v>
      </c>
      <c r="U7" s="70"/>
      <c r="V7" s="71"/>
      <c r="W7" s="64">
        <f>P4JB1</f>
        <v>1.9999999999999996</v>
      </c>
      <c r="X7" s="70"/>
      <c r="Y7" s="71"/>
      <c r="Z7" s="64">
        <f>P5JB1</f>
        <v>-5</v>
      </c>
      <c r="AA7" s="70"/>
      <c r="AB7" s="71"/>
      <c r="AC7" s="64">
        <f>P6JB1</f>
        <v>2.4</v>
      </c>
      <c r="AD7" s="70"/>
      <c r="AE7" s="71"/>
    </row>
    <row r="8" spans="1:31" ht="15">
      <c r="A8" s="64"/>
      <c r="B8" s="65"/>
      <c r="C8" s="6" t="str">
        <f>JoueurB2</f>
        <v>VOTTE Florentin</v>
      </c>
      <c r="D8" s="79">
        <f>LicB2</f>
        <v>8910011</v>
      </c>
      <c r="E8" s="80" t="str">
        <f>AgeB2</f>
        <v>S</v>
      </c>
      <c r="F8" s="81" t="str">
        <f>ClubB2</f>
        <v>I04</v>
      </c>
      <c r="G8" s="81" t="str">
        <f>FédéB2</f>
        <v>CF</v>
      </c>
      <c r="H8" s="82" t="str">
        <f>SérieB2</f>
        <v>C</v>
      </c>
      <c r="I8" s="78">
        <f>CoteJB2</f>
        <v>1610</v>
      </c>
      <c r="J8" s="66">
        <f t="shared" si="0"/>
        <v>1616</v>
      </c>
      <c r="K8" s="67">
        <f t="shared" si="1"/>
        <v>5.999999999999998</v>
      </c>
      <c r="L8" s="68"/>
      <c r="M8" s="69"/>
      <c r="N8" s="64">
        <f>P1JB2</f>
        <v>3.999999999999999</v>
      </c>
      <c r="O8" s="70"/>
      <c r="P8" s="71"/>
      <c r="Q8" s="64">
        <f>P2JB2</f>
        <v>4.6</v>
      </c>
      <c r="R8" s="70"/>
      <c r="S8" s="71"/>
      <c r="T8" s="64">
        <f>P3JB2</f>
        <v>-2.6</v>
      </c>
      <c r="U8" s="70"/>
      <c r="V8" s="71"/>
      <c r="W8" s="64">
        <f>P4JB2</f>
        <v>0</v>
      </c>
      <c r="X8" s="70"/>
      <c r="Y8" s="71"/>
      <c r="Z8" s="64">
        <f>P5JB2</f>
        <v>4.6</v>
      </c>
      <c r="AA8" s="70"/>
      <c r="AB8" s="71"/>
      <c r="AC8" s="64">
        <f>P6JB2</f>
        <v>-4.6</v>
      </c>
      <c r="AD8" s="70"/>
      <c r="AE8" s="71"/>
    </row>
    <row r="9" spans="1:31" ht="15">
      <c r="A9" s="64"/>
      <c r="B9" s="65"/>
      <c r="C9" s="6" t="str">
        <f>JoueurB3</f>
        <v>SERAZIN Arnaud</v>
      </c>
      <c r="D9" s="79">
        <f>LicB3</f>
        <v>1005355</v>
      </c>
      <c r="E9" s="80" t="str">
        <f>AgeB3</f>
        <v>S</v>
      </c>
      <c r="F9" s="81" t="str">
        <f>ClubB3</f>
        <v>I04</v>
      </c>
      <c r="G9" s="81" t="str">
        <f>FédéB3</f>
        <v>FR</v>
      </c>
      <c r="H9" s="82" t="str">
        <f>SérieB3</f>
        <v>C</v>
      </c>
      <c r="I9" s="78">
        <f>CoteJB3</f>
        <v>1477</v>
      </c>
      <c r="J9" s="66">
        <f t="shared" si="0"/>
        <v>1477.9</v>
      </c>
      <c r="K9" s="67">
        <f t="shared" si="1"/>
        <v>0.9000000000000004</v>
      </c>
      <c r="L9" s="68"/>
      <c r="M9" s="69"/>
      <c r="N9" s="64">
        <f>P1JB3</f>
        <v>-3.400000000000001</v>
      </c>
      <c r="O9" s="70"/>
      <c r="P9" s="71"/>
      <c r="Q9" s="64">
        <f>P2JB3</f>
        <v>-1.6</v>
      </c>
      <c r="R9" s="70"/>
      <c r="S9" s="71"/>
      <c r="T9" s="64">
        <f>P3JB3</f>
        <v>1.3</v>
      </c>
      <c r="U9" s="70"/>
      <c r="V9" s="71"/>
      <c r="W9" s="64">
        <f>P4JB3</f>
        <v>17.6</v>
      </c>
      <c r="X9" s="70"/>
      <c r="Y9" s="71"/>
      <c r="Z9" s="64">
        <f>P5JB3</f>
        <v>-13</v>
      </c>
      <c r="AA9" s="70"/>
      <c r="AB9" s="71"/>
      <c r="AC9" s="64">
        <f>P6JB3</f>
        <v>0</v>
      </c>
      <c r="AD9" s="70"/>
      <c r="AE9" s="71"/>
    </row>
    <row r="10" spans="1:31" ht="15">
      <c r="A10" s="64"/>
      <c r="B10" s="65"/>
      <c r="C10" s="6" t="str">
        <f>JoueurC1</f>
        <v>GAINE Chantal</v>
      </c>
      <c r="D10" s="79" t="str">
        <f>LicC1</f>
        <v>2347284 </v>
      </c>
      <c r="E10" s="80" t="str">
        <f>AgeC1</f>
        <v>V</v>
      </c>
      <c r="F10" s="81" t="str">
        <f>ClubC1</f>
        <v>I04</v>
      </c>
      <c r="G10" s="81" t="str">
        <f>FédéC1</f>
        <v>FR</v>
      </c>
      <c r="H10" s="82" t="str">
        <f>SérieC1</f>
        <v>C</v>
      </c>
      <c r="I10" s="78">
        <f>CoteJC1</f>
        <v>1368</v>
      </c>
      <c r="J10" s="66">
        <f t="shared" si="0"/>
        <v>1423</v>
      </c>
      <c r="K10" s="67">
        <f t="shared" si="1"/>
        <v>55</v>
      </c>
      <c r="L10" s="68"/>
      <c r="M10" s="69"/>
      <c r="N10" s="64">
        <f>P1JC1</f>
        <v>-10</v>
      </c>
      <c r="O10" s="70"/>
      <c r="P10" s="71"/>
      <c r="Q10" s="64">
        <f>P2JC1</f>
        <v>45.5</v>
      </c>
      <c r="R10" s="70"/>
      <c r="S10" s="71"/>
      <c r="T10" s="64">
        <f>P3JC1</f>
        <v>-4</v>
      </c>
      <c r="U10" s="70"/>
      <c r="V10" s="71"/>
      <c r="W10" s="64">
        <f>P4JC1</f>
        <v>-4.999999999999999</v>
      </c>
      <c r="X10" s="70"/>
      <c r="Y10" s="71"/>
      <c r="Z10" s="64">
        <f>P5JC1</f>
        <v>32.5</v>
      </c>
      <c r="AA10" s="70"/>
      <c r="AB10" s="71"/>
      <c r="AC10" s="64">
        <f>P6JC1</f>
        <v>-3.9999999999999982</v>
      </c>
      <c r="AD10" s="70"/>
      <c r="AE10" s="71"/>
    </row>
    <row r="11" spans="1:31" ht="15">
      <c r="A11" s="64"/>
      <c r="B11" s="65"/>
      <c r="C11" s="6" t="str">
        <f>JoueurC2</f>
        <v>LIBRA Lysiane</v>
      </c>
      <c r="D11" s="79" t="str">
        <f>LicC2</f>
        <v>1151346 </v>
      </c>
      <c r="E11" s="80" t="str">
        <f>AgeC2</f>
        <v>S</v>
      </c>
      <c r="F11" s="81" t="str">
        <f>ClubC2</f>
        <v>I04</v>
      </c>
      <c r="G11" s="81" t="str">
        <f>FédéC2</f>
        <v>FR</v>
      </c>
      <c r="H11" s="82" t="str">
        <f>SérieC2</f>
        <v>C</v>
      </c>
      <c r="I11" s="78">
        <f>CoteJC2</f>
        <v>1400</v>
      </c>
      <c r="J11" s="66">
        <f t="shared" si="0"/>
        <v>1419</v>
      </c>
      <c r="K11" s="67">
        <f t="shared" si="1"/>
        <v>19</v>
      </c>
      <c r="L11" s="68"/>
      <c r="M11" s="69"/>
      <c r="N11" s="64">
        <f>P1JC2</f>
        <v>-3.9999999999999982</v>
      </c>
      <c r="O11" s="70"/>
      <c r="P11" s="71"/>
      <c r="Q11" s="64">
        <f>P2JC2</f>
        <v>-11.5</v>
      </c>
      <c r="R11" s="70"/>
      <c r="S11" s="71"/>
      <c r="T11" s="64">
        <f>P3JC2</f>
        <v>0</v>
      </c>
      <c r="U11" s="70"/>
      <c r="V11" s="71"/>
      <c r="W11" s="64">
        <f>P4JC2</f>
        <v>-5.5</v>
      </c>
      <c r="X11" s="70"/>
      <c r="Y11" s="71"/>
      <c r="Z11" s="64">
        <f>P5JC2</f>
        <v>46</v>
      </c>
      <c r="AA11" s="70"/>
      <c r="AB11" s="71"/>
      <c r="AC11" s="64">
        <f>P6JC2</f>
        <v>-6</v>
      </c>
      <c r="AD11" s="70"/>
      <c r="AE11" s="71"/>
    </row>
    <row r="12" spans="1:31" ht="15">
      <c r="A12" s="64"/>
      <c r="B12" s="65"/>
      <c r="C12" s="6" t="str">
        <f>JoueurC3</f>
        <v>MARQUION Léa</v>
      </c>
      <c r="D12" s="79">
        <f>LicC3</f>
        <v>9999999</v>
      </c>
      <c r="E12" s="80" t="str">
        <f>AgeC3</f>
        <v>E</v>
      </c>
      <c r="F12" s="81" t="str">
        <f>ClubC3</f>
        <v>I04</v>
      </c>
      <c r="G12" s="81" t="str">
        <f>FédéC3</f>
        <v>FR</v>
      </c>
      <c r="H12" s="82" t="str">
        <f>SérieC3</f>
        <v>C</v>
      </c>
      <c r="I12" s="78">
        <f>CoteJC3</f>
        <v>1400</v>
      </c>
      <c r="J12" s="66">
        <f t="shared" si="0"/>
        <v>1402.8</v>
      </c>
      <c r="K12" s="67">
        <f t="shared" si="1"/>
        <v>2.8000000000000016</v>
      </c>
      <c r="L12" s="68"/>
      <c r="M12" s="69"/>
      <c r="N12" s="64">
        <f>P1JC3</f>
        <v>35.2</v>
      </c>
      <c r="O12" s="70"/>
      <c r="P12" s="71"/>
      <c r="Q12" s="64">
        <f>P2JC3</f>
        <v>0</v>
      </c>
      <c r="R12" s="70"/>
      <c r="S12" s="71"/>
      <c r="T12" s="64">
        <f>P3JC3</f>
        <v>-15.600000000000001</v>
      </c>
      <c r="U12" s="70"/>
      <c r="V12" s="71"/>
      <c r="W12" s="64">
        <f>P4JC3</f>
        <v>-3.2</v>
      </c>
      <c r="X12" s="70"/>
      <c r="Y12" s="71"/>
      <c r="Z12" s="64">
        <f>P5JC3</f>
        <v>-9.200000000000001</v>
      </c>
      <c r="AA12" s="70"/>
      <c r="AB12" s="71"/>
      <c r="AC12" s="64">
        <f>P6JC3</f>
        <v>-4.3999999999999995</v>
      </c>
      <c r="AD12" s="70"/>
      <c r="AE12" s="7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5"/>
  <sheetViews>
    <sheetView zoomScalePageLayoutView="0" workbookViewId="0" topLeftCell="A1">
      <selection activeCell="D40" sqref="D40"/>
    </sheetView>
  </sheetViews>
  <sheetFormatPr defaultColWidth="11.421875" defaultRowHeight="15"/>
  <cols>
    <col min="2" max="2" width="20.8515625" style="0" customWidth="1"/>
    <col min="3" max="3" width="11.28125" style="1" customWidth="1"/>
    <col min="4" max="4" width="8.421875" style="0" customWidth="1"/>
    <col min="5" max="5" width="22.421875" style="0" customWidth="1"/>
    <col min="6" max="6" width="11.421875" style="1" customWidth="1"/>
    <col min="7" max="7" width="8.140625" style="0" customWidth="1"/>
    <col min="8" max="8" width="9.28125" style="0" customWidth="1"/>
    <col min="9" max="9" width="8.7109375" style="0" customWidth="1"/>
  </cols>
  <sheetData>
    <row r="1" spans="1:9" ht="15">
      <c r="A1" s="19" t="s">
        <v>22</v>
      </c>
      <c r="B1" s="16" t="s">
        <v>42</v>
      </c>
      <c r="C1" s="28" t="s">
        <v>43</v>
      </c>
      <c r="D1" s="17" t="s">
        <v>44</v>
      </c>
      <c r="E1" s="16" t="s">
        <v>45</v>
      </c>
      <c r="F1" s="28" t="s">
        <v>46</v>
      </c>
      <c r="G1" s="17" t="s">
        <v>47</v>
      </c>
      <c r="H1" s="18" t="s">
        <v>48</v>
      </c>
      <c r="I1" s="18" t="s">
        <v>49</v>
      </c>
    </row>
    <row r="2" spans="1:9" ht="15">
      <c r="A2" s="5">
        <v>1</v>
      </c>
      <c r="B2" s="6" t="str">
        <f>JoueurA1</f>
        <v>BOHBOT Hervé</v>
      </c>
      <c r="C2" s="4">
        <f>LicA1</f>
        <v>2055798</v>
      </c>
      <c r="D2" s="6" t="str">
        <f>FédéA1</f>
        <v>FR</v>
      </c>
      <c r="E2" s="6" t="str">
        <f>JoueurC2</f>
        <v>LIBRA Lysiane</v>
      </c>
      <c r="F2" s="4" t="str">
        <f>LicC2</f>
        <v>1151346 </v>
      </c>
      <c r="G2" s="6" t="str">
        <f>FédéC2</f>
        <v>FR</v>
      </c>
      <c r="H2" s="6">
        <f>Sc1JA1</f>
        <v>441</v>
      </c>
      <c r="I2" s="6">
        <f>Sc1JC2</f>
        <v>357</v>
      </c>
    </row>
    <row r="3" spans="1:9" ht="15">
      <c r="A3" s="5">
        <v>1</v>
      </c>
      <c r="B3" s="6" t="str">
        <f>JoueurB1</f>
        <v>HAENNI Serge</v>
      </c>
      <c r="C3" s="4" t="str">
        <f>LicB1</f>
        <v>1002442</v>
      </c>
      <c r="D3" s="6" t="str">
        <f>FédéB1</f>
        <v>FR</v>
      </c>
      <c r="E3" s="6" t="str">
        <f>JoueurC3</f>
        <v>MARQUION Léa</v>
      </c>
      <c r="F3" s="4">
        <f>LicC3</f>
        <v>9999999</v>
      </c>
      <c r="G3" s="6" t="str">
        <f>FédéC3</f>
        <v>FR</v>
      </c>
      <c r="H3" s="6">
        <f>Sc1JB1</f>
        <v>299</v>
      </c>
      <c r="I3" s="6">
        <f>Sc1JC3</f>
        <v>362</v>
      </c>
    </row>
    <row r="4" spans="1:9" ht="15">
      <c r="A4" s="5">
        <v>1</v>
      </c>
      <c r="B4" s="6" t="str">
        <f>JoueurC1</f>
        <v>GAINE Chantal</v>
      </c>
      <c r="C4" s="4" t="str">
        <f>LicC1</f>
        <v>2347284 </v>
      </c>
      <c r="D4" s="6" t="str">
        <f>FédéC1</f>
        <v>FR</v>
      </c>
      <c r="E4" s="6" t="str">
        <f>JoueurB2</f>
        <v>VOTTE Florentin</v>
      </c>
      <c r="F4" s="4">
        <f>LicB2</f>
        <v>8910011</v>
      </c>
      <c r="G4" s="6" t="str">
        <f>FédéB2</f>
        <v>CF</v>
      </c>
      <c r="H4" s="6">
        <f>Sc1JC1</f>
        <v>306</v>
      </c>
      <c r="I4" s="6">
        <f>Sc1JB2</f>
        <v>452</v>
      </c>
    </row>
    <row r="5" spans="1:9" ht="15">
      <c r="A5" s="5">
        <v>1</v>
      </c>
      <c r="B5" s="6" t="str">
        <f>JoueurA3</f>
        <v>MAUREL Véronique</v>
      </c>
      <c r="C5" s="4">
        <f>LicA3</f>
        <v>1272276</v>
      </c>
      <c r="D5" s="6" t="str">
        <f>FédéA3</f>
        <v>FR</v>
      </c>
      <c r="E5" s="6" t="str">
        <f>JoueurB3</f>
        <v>SERAZIN Arnaud</v>
      </c>
      <c r="F5" s="4">
        <f>LicB3</f>
        <v>1005355</v>
      </c>
      <c r="G5" s="6" t="str">
        <f>FédéB3</f>
        <v>FR</v>
      </c>
      <c r="H5" s="6">
        <f>Sc1JA3</f>
        <v>441</v>
      </c>
      <c r="I5" s="6">
        <f>Sc1JB3</f>
        <v>413</v>
      </c>
    </row>
    <row r="6" spans="1:9" ht="15">
      <c r="A6" s="5">
        <v>2</v>
      </c>
      <c r="B6" s="6" t="str">
        <f>JoueurB3</f>
        <v>SERAZIN Arnaud</v>
      </c>
      <c r="C6" s="4">
        <f>LicB3</f>
        <v>1005355</v>
      </c>
      <c r="D6" s="6" t="str">
        <f>FédéB3</f>
        <v>FR</v>
      </c>
      <c r="E6" s="6" t="str">
        <f>JoueurA1</f>
        <v>BOHBOT Hervé</v>
      </c>
      <c r="F6" s="4">
        <f>LicA1</f>
        <v>2055798</v>
      </c>
      <c r="G6" s="6" t="str">
        <f>FédéA1</f>
        <v>FR</v>
      </c>
      <c r="H6" s="6">
        <f>Sc2JB3</f>
        <v>347</v>
      </c>
      <c r="I6" s="6">
        <f>Sc2JA1</f>
        <v>536</v>
      </c>
    </row>
    <row r="7" spans="1:9" ht="15">
      <c r="A7" s="5">
        <v>2</v>
      </c>
      <c r="B7" s="6" t="str">
        <f>JoueurB1</f>
        <v>HAENNI Serge</v>
      </c>
      <c r="C7" s="4" t="str">
        <f>LicB1</f>
        <v>1002442</v>
      </c>
      <c r="D7" s="6" t="str">
        <f>FédéB1</f>
        <v>FR</v>
      </c>
      <c r="E7" s="6" t="str">
        <f>JoueurA2</f>
        <v>BOHBOT Teodora</v>
      </c>
      <c r="F7" s="4">
        <f>LicA2</f>
        <v>8000500</v>
      </c>
      <c r="G7" s="6" t="str">
        <f>FédéA2</f>
        <v>RO</v>
      </c>
      <c r="H7" s="6">
        <f>Sc2JB1</f>
        <v>580</v>
      </c>
      <c r="I7" s="6">
        <f>Sc2JA2</f>
        <v>395</v>
      </c>
    </row>
    <row r="8" spans="1:9" ht="15">
      <c r="A8" s="5">
        <v>2</v>
      </c>
      <c r="B8" s="6" t="str">
        <f>JoueurC1</f>
        <v>GAINE Chantal</v>
      </c>
      <c r="C8" s="4" t="str">
        <f>LicC1</f>
        <v>2347284 </v>
      </c>
      <c r="D8" s="6" t="str">
        <f>FédéC1</f>
        <v>FR</v>
      </c>
      <c r="E8" s="6" t="str">
        <f>JoueurA3</f>
        <v>MAUREL Véronique</v>
      </c>
      <c r="F8" s="4">
        <f>LicA3</f>
        <v>1272276</v>
      </c>
      <c r="G8" s="6" t="str">
        <f>FédéA3</f>
        <v>FR</v>
      </c>
      <c r="H8" s="6">
        <f>Sc2JC1</f>
        <v>403</v>
      </c>
      <c r="I8" s="6">
        <f>Sc2JA3</f>
        <v>389</v>
      </c>
    </row>
    <row r="9" spans="1:9" ht="15">
      <c r="A9" s="5">
        <v>2</v>
      </c>
      <c r="B9" s="6" t="str">
        <f>JoueurB2</f>
        <v>VOTTE Florentin</v>
      </c>
      <c r="C9" s="4">
        <f>LicB2</f>
        <v>8910011</v>
      </c>
      <c r="D9" s="6" t="str">
        <f>FédéB2</f>
        <v>CF</v>
      </c>
      <c r="E9" s="6" t="str">
        <f>JoueurC2</f>
        <v>LIBRA Lysiane</v>
      </c>
      <c r="F9" s="4" t="str">
        <f>LicC2</f>
        <v>1151346 </v>
      </c>
      <c r="G9" s="6" t="str">
        <f>FédéC2</f>
        <v>FR</v>
      </c>
      <c r="H9" s="6">
        <f>Sc2JB2</f>
        <v>479</v>
      </c>
      <c r="I9" s="6">
        <f>Sc2JC2</f>
        <v>314</v>
      </c>
    </row>
    <row r="10" spans="1:9" ht="15">
      <c r="A10" s="5">
        <v>3</v>
      </c>
      <c r="B10" s="6" t="str">
        <f>JoueurB2</f>
        <v>VOTTE Florentin</v>
      </c>
      <c r="C10" s="4">
        <f>LicB2</f>
        <v>8910011</v>
      </c>
      <c r="D10" s="6" t="str">
        <f>FédéB2</f>
        <v>CF</v>
      </c>
      <c r="E10" s="6" t="str">
        <f>JoueurA1</f>
        <v>BOHBOT Hervé</v>
      </c>
      <c r="F10" s="4">
        <f>LicA1</f>
        <v>2055798</v>
      </c>
      <c r="G10" s="6" t="str">
        <f>FédéA1</f>
        <v>FR</v>
      </c>
      <c r="H10" s="6">
        <f>Sc3JB2</f>
        <v>412</v>
      </c>
      <c r="I10" s="6">
        <f>Sc3JA1</f>
        <v>571</v>
      </c>
    </row>
    <row r="11" spans="1:9" ht="15">
      <c r="A11" s="5">
        <v>3</v>
      </c>
      <c r="B11" s="6" t="str">
        <f>JoueurA3</f>
        <v>MAUREL Véronique</v>
      </c>
      <c r="C11" s="4">
        <f>LicA3</f>
        <v>1272276</v>
      </c>
      <c r="D11" s="6" t="str">
        <f>FédéA3</f>
        <v>FR</v>
      </c>
      <c r="E11" s="6" t="str">
        <f>JoueurB1</f>
        <v>HAENNI Serge</v>
      </c>
      <c r="F11" s="4" t="str">
        <f>LicB1</f>
        <v>1002442</v>
      </c>
      <c r="G11" s="6" t="str">
        <f>FédéB1</f>
        <v>FR</v>
      </c>
      <c r="H11" s="6">
        <f>Sc3JA3</f>
        <v>555</v>
      </c>
      <c r="I11" s="6">
        <f>Sc3JB1</f>
        <v>326</v>
      </c>
    </row>
    <row r="12" spans="1:9" ht="15">
      <c r="A12" s="5">
        <v>3</v>
      </c>
      <c r="B12" s="6" t="str">
        <f>JoueurC1</f>
        <v>GAINE Chantal</v>
      </c>
      <c r="C12" s="4" t="str">
        <f>LicC1</f>
        <v>2347284 </v>
      </c>
      <c r="D12" s="6" t="str">
        <f>FédéC1</f>
        <v>FR</v>
      </c>
      <c r="E12" s="6" t="str">
        <f>JoueurA2</f>
        <v>BOHBOT Teodora</v>
      </c>
      <c r="F12" s="4">
        <f>LicA2</f>
        <v>8000500</v>
      </c>
      <c r="G12" s="6" t="str">
        <f>FédéA2</f>
        <v>RO</v>
      </c>
      <c r="H12" s="6">
        <f>Sc3JC1</f>
        <v>377</v>
      </c>
      <c r="I12" s="6">
        <f>Sc3JA2</f>
        <v>483</v>
      </c>
    </row>
    <row r="13" spans="1:9" ht="15">
      <c r="A13" s="5">
        <v>3</v>
      </c>
      <c r="B13" s="6" t="str">
        <f>JoueurC3</f>
        <v>MARQUION Léa</v>
      </c>
      <c r="C13" s="4">
        <f>LicC3</f>
        <v>9999999</v>
      </c>
      <c r="D13" s="6" t="str">
        <f>FédéC3</f>
        <v>FR</v>
      </c>
      <c r="E13" s="6" t="str">
        <f>JoueurB3</f>
        <v>SERAZIN Arnaud</v>
      </c>
      <c r="F13" s="4">
        <f>LicB3</f>
        <v>1005355</v>
      </c>
      <c r="G13" s="6" t="str">
        <f>FédéB3</f>
        <v>FR</v>
      </c>
      <c r="H13" s="6">
        <f>SC3JC3</f>
        <v>397</v>
      </c>
      <c r="I13" s="6">
        <f>SC3JB3</f>
        <v>505</v>
      </c>
    </row>
    <row r="14" spans="1:9" ht="15">
      <c r="A14" s="5">
        <v>4</v>
      </c>
      <c r="B14" s="6" t="str">
        <f>JoueurC3</f>
        <v>MARQUION Léa</v>
      </c>
      <c r="C14" s="4">
        <f>LicC3</f>
        <v>9999999</v>
      </c>
      <c r="D14" s="6" t="str">
        <f>FédéC3</f>
        <v>FR</v>
      </c>
      <c r="E14" s="6" t="str">
        <f>JoueurA1</f>
        <v>BOHBOT Hervé</v>
      </c>
      <c r="F14" s="4">
        <f>LicA1</f>
        <v>2055798</v>
      </c>
      <c r="G14" s="6" t="str">
        <f>FédéA1</f>
        <v>FR</v>
      </c>
      <c r="H14" s="6">
        <f>SC4JC3</f>
        <v>303</v>
      </c>
      <c r="I14" s="6">
        <f>SC4JA1</f>
        <v>471</v>
      </c>
    </row>
    <row r="15" spans="1:9" ht="15">
      <c r="A15" s="5">
        <v>4</v>
      </c>
      <c r="B15" s="6" t="str">
        <f>JoueurB1</f>
        <v>HAENNI Serge</v>
      </c>
      <c r="C15" s="4" t="str">
        <f>LicB1</f>
        <v>1002442</v>
      </c>
      <c r="D15" s="6" t="str">
        <f>FédéB1</f>
        <v>FR</v>
      </c>
      <c r="E15" s="6" t="str">
        <f>JoueurC1</f>
        <v>GAINE Chantal</v>
      </c>
      <c r="F15" s="4" t="str">
        <f>LicC1</f>
        <v>2347284 </v>
      </c>
      <c r="G15" s="6" t="str">
        <f>FédéC1</f>
        <v>FR</v>
      </c>
      <c r="H15" s="6">
        <f>SC4JB1</f>
        <v>487</v>
      </c>
      <c r="I15" s="6">
        <f>SC4JC1</f>
        <v>303</v>
      </c>
    </row>
    <row r="16" spans="1:9" ht="15">
      <c r="A16" s="5">
        <v>4</v>
      </c>
      <c r="B16" s="6" t="str">
        <f>JoueurB3</f>
        <v>SERAZIN Arnaud</v>
      </c>
      <c r="C16" s="4">
        <f>LicB3</f>
        <v>1005355</v>
      </c>
      <c r="D16" s="6" t="str">
        <f>FédéB3</f>
        <v>FR</v>
      </c>
      <c r="E16" s="6" t="str">
        <f>JoueurA2</f>
        <v>BOHBOT Teodora</v>
      </c>
      <c r="F16" s="4">
        <f>LicA2</f>
        <v>8000500</v>
      </c>
      <c r="G16" s="6" t="str">
        <f>FédéA2</f>
        <v>RO</v>
      </c>
      <c r="H16" s="6">
        <f>SC4JB3</f>
        <v>451</v>
      </c>
      <c r="I16" s="6">
        <f>SC4JA2</f>
        <v>309</v>
      </c>
    </row>
    <row r="17" spans="1:9" ht="15">
      <c r="A17" s="5">
        <v>4</v>
      </c>
      <c r="B17" s="6" t="str">
        <f>JoueurC2</f>
        <v>LIBRA Lysiane</v>
      </c>
      <c r="C17" s="4" t="str">
        <f>LicC2</f>
        <v>1151346 </v>
      </c>
      <c r="D17" s="6" t="str">
        <f>FédéC2</f>
        <v>FR</v>
      </c>
      <c r="E17" s="6" t="str">
        <f>JoueurA3</f>
        <v>MAUREL Véronique</v>
      </c>
      <c r="F17" s="4">
        <f>LicA3</f>
        <v>1272276</v>
      </c>
      <c r="G17" s="6" t="str">
        <f>FédéA3</f>
        <v>FR</v>
      </c>
      <c r="H17" s="6">
        <f>SC4JC2</f>
        <v>364</v>
      </c>
      <c r="I17" s="6">
        <f>SC4JA3</f>
        <v>433</v>
      </c>
    </row>
    <row r="18" spans="1:9" ht="15">
      <c r="A18" s="5">
        <v>5</v>
      </c>
      <c r="B18" s="6" t="str">
        <f>JoueurA1</f>
        <v>BOHBOT Hervé</v>
      </c>
      <c r="C18" s="4">
        <f>LicA1</f>
        <v>2055798</v>
      </c>
      <c r="D18" s="6" t="str">
        <f>FédéA1</f>
        <v>FR</v>
      </c>
      <c r="E18" s="6" t="str">
        <f>JoueurB1</f>
        <v>HAENNI Serge</v>
      </c>
      <c r="F18" s="4" t="str">
        <f>LicB1</f>
        <v>1002442</v>
      </c>
      <c r="G18" s="6" t="str">
        <f>FédéB1</f>
        <v>FR</v>
      </c>
      <c r="H18" s="6">
        <f>SC5JA1</f>
        <v>451</v>
      </c>
      <c r="I18" s="6">
        <f>SC5JB1</f>
        <v>371</v>
      </c>
    </row>
    <row r="19" spans="1:9" ht="15">
      <c r="A19" s="5">
        <v>5</v>
      </c>
      <c r="B19" s="6" t="str">
        <f>JoueurB3</f>
        <v>SERAZIN Arnaud</v>
      </c>
      <c r="C19" s="4">
        <f>LicB3</f>
        <v>1005355</v>
      </c>
      <c r="D19" s="6" t="str">
        <f>FédéB3</f>
        <v>FR</v>
      </c>
      <c r="E19" s="6" t="str">
        <f>JoueurC1</f>
        <v>GAINE Chantal</v>
      </c>
      <c r="F19" s="4" t="str">
        <f>LicC1</f>
        <v>2347284 </v>
      </c>
      <c r="G19" s="6" t="str">
        <f>FédéC1</f>
        <v>FR</v>
      </c>
      <c r="H19" s="6">
        <f>SC5JB3</f>
        <v>394</v>
      </c>
      <c r="I19" s="6">
        <f>SC5JC1</f>
        <v>417</v>
      </c>
    </row>
    <row r="20" spans="1:9" ht="15">
      <c r="A20" s="5">
        <v>5</v>
      </c>
      <c r="B20" s="6" t="str">
        <f>JoueurA2</f>
        <v>BOHBOT Teodora</v>
      </c>
      <c r="C20" s="4">
        <f>LicA2</f>
        <v>8000500</v>
      </c>
      <c r="D20" s="6" t="str">
        <f>FédéA2</f>
        <v>RO</v>
      </c>
      <c r="E20" s="6" t="str">
        <f>JoueurC2</f>
        <v>LIBRA Lysiane</v>
      </c>
      <c r="F20" s="4" t="str">
        <f>LicC2</f>
        <v>1151346 </v>
      </c>
      <c r="G20" s="6" t="str">
        <f>FédéC2</f>
        <v>FR</v>
      </c>
      <c r="H20" s="6">
        <f>SC5JA2</f>
        <v>366</v>
      </c>
      <c r="I20" s="6">
        <f>SC5JC2</f>
        <v>491</v>
      </c>
    </row>
    <row r="21" spans="1:9" ht="15">
      <c r="A21" s="5">
        <v>5</v>
      </c>
      <c r="B21" s="6" t="str">
        <f>JoueurC3</f>
        <v>MARQUION Léa</v>
      </c>
      <c r="C21" s="4">
        <f>LicC3</f>
        <v>9999999</v>
      </c>
      <c r="D21" s="6" t="str">
        <f>FédéC3</f>
        <v>FR</v>
      </c>
      <c r="E21" s="6" t="str">
        <f>JoueurB2</f>
        <v>VOTTE Florentin</v>
      </c>
      <c r="F21" s="4">
        <f>LicB2</f>
        <v>8910011</v>
      </c>
      <c r="G21" s="6" t="str">
        <f>FédéB2</f>
        <v>CF</v>
      </c>
      <c r="H21" s="6">
        <f>SC5JC3</f>
        <v>338</v>
      </c>
      <c r="I21" s="6">
        <f>SC5JB2</f>
        <v>378</v>
      </c>
    </row>
    <row r="22" spans="1:9" ht="15">
      <c r="A22" s="5">
        <v>6</v>
      </c>
      <c r="B22" s="6" t="str">
        <f>JoueurA1</f>
        <v>BOHBOT Hervé</v>
      </c>
      <c r="C22" s="4">
        <f>LicA1</f>
        <v>2055798</v>
      </c>
      <c r="D22" s="6" t="str">
        <f>FédéA1</f>
        <v>FR</v>
      </c>
      <c r="E22" s="6" t="str">
        <f>JoueurC1</f>
        <v>GAINE Chantal</v>
      </c>
      <c r="F22" s="4" t="str">
        <f>LicC1</f>
        <v>2347284 </v>
      </c>
      <c r="G22" s="6" t="str">
        <f>FédéC1</f>
        <v>FR</v>
      </c>
      <c r="H22" s="6">
        <f>SC6JA1</f>
        <v>501</v>
      </c>
      <c r="I22" s="6">
        <f>SC6JC1</f>
        <v>273</v>
      </c>
    </row>
    <row r="23" spans="1:9" ht="15">
      <c r="A23" s="5">
        <v>6</v>
      </c>
      <c r="B23" s="6" t="str">
        <f>JoueurC2</f>
        <v>LIBRA Lysiane</v>
      </c>
      <c r="C23" s="4" t="str">
        <f>LicC2</f>
        <v>1151346 </v>
      </c>
      <c r="D23" s="6" t="str">
        <f>FédéC2</f>
        <v>FR</v>
      </c>
      <c r="E23" s="6" t="str">
        <f>JoueurB1</f>
        <v>HAENNI Serge</v>
      </c>
      <c r="F23" s="4" t="str">
        <f>LicB1</f>
        <v>1002442</v>
      </c>
      <c r="G23" s="6" t="str">
        <f>FédéB1</f>
        <v>FR</v>
      </c>
      <c r="H23" s="6">
        <f>SC6JC2</f>
        <v>303</v>
      </c>
      <c r="I23" s="6">
        <f>SC6JB1</f>
        <v>621</v>
      </c>
    </row>
    <row r="24" spans="1:9" ht="15">
      <c r="A24" s="5">
        <v>6</v>
      </c>
      <c r="B24" s="6" t="str">
        <f>JoueurA2</f>
        <v>BOHBOT Teodora</v>
      </c>
      <c r="C24" s="4">
        <f>LicA2</f>
        <v>8000500</v>
      </c>
      <c r="D24" s="6" t="str">
        <f>FédéA2</f>
        <v>RO</v>
      </c>
      <c r="E24" s="6" t="str">
        <f>JoueurB2</f>
        <v>VOTTE Florentin</v>
      </c>
      <c r="F24" s="4">
        <f>LicB2</f>
        <v>8910011</v>
      </c>
      <c r="G24" s="6" t="str">
        <f>FédéB2</f>
        <v>CF</v>
      </c>
      <c r="H24" s="6">
        <f>SC6JA2</f>
        <v>387</v>
      </c>
      <c r="I24" s="6">
        <f>SC6JB2</f>
        <v>380</v>
      </c>
    </row>
    <row r="25" spans="1:9" ht="15">
      <c r="A25" s="5">
        <v>6</v>
      </c>
      <c r="B25" s="6" t="str">
        <f>JoueurA3</f>
        <v>MAUREL Véronique</v>
      </c>
      <c r="C25" s="4">
        <f>LicA3</f>
        <v>1272276</v>
      </c>
      <c r="D25" s="6" t="str">
        <f>FédéA3</f>
        <v>FR</v>
      </c>
      <c r="E25" s="6" t="str">
        <f>JoueurC3</f>
        <v>MARQUION Léa</v>
      </c>
      <c r="F25" s="4">
        <f>LicC3</f>
        <v>9999999</v>
      </c>
      <c r="G25" s="6" t="str">
        <f>FédéC3</f>
        <v>FR</v>
      </c>
      <c r="H25" s="6">
        <f>SC6JA3</f>
        <v>377</v>
      </c>
      <c r="I25" s="6">
        <f>SC6JC3</f>
        <v>275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1402"/>
  <sheetViews>
    <sheetView zoomScalePageLayoutView="0" workbookViewId="0" topLeftCell="A813">
      <selection activeCell="B1" sqref="B1"/>
    </sheetView>
  </sheetViews>
  <sheetFormatPr defaultColWidth="11.421875" defaultRowHeight="15"/>
  <cols>
    <col min="2" max="2" width="11.421875" style="11" customWidth="1"/>
  </cols>
  <sheetData>
    <row r="1" spans="1:2" ht="15">
      <c r="A1" s="1" t="s">
        <v>28</v>
      </c>
      <c r="B1" s="10" t="s">
        <v>29</v>
      </c>
    </row>
    <row r="2" spans="1:2" ht="15">
      <c r="A2" s="1">
        <v>-700</v>
      </c>
      <c r="B2" s="10">
        <v>0.08</v>
      </c>
    </row>
    <row r="3" spans="1:2" ht="15">
      <c r="A3" s="1">
        <v>-699</v>
      </c>
      <c r="B3" s="10">
        <v>0.08</v>
      </c>
    </row>
    <row r="4" spans="1:2" ht="15">
      <c r="A4" s="1">
        <v>-698</v>
      </c>
      <c r="B4" s="10">
        <v>0.08</v>
      </c>
    </row>
    <row r="5" spans="1:2" ht="15">
      <c r="A5" s="1">
        <v>-697</v>
      </c>
      <c r="B5" s="10">
        <v>0.08</v>
      </c>
    </row>
    <row r="6" spans="1:2" ht="15">
      <c r="A6" s="1">
        <v>-696</v>
      </c>
      <c r="B6" s="10">
        <v>0.08</v>
      </c>
    </row>
    <row r="7" spans="1:2" ht="15">
      <c r="A7" s="1">
        <v>-695</v>
      </c>
      <c r="B7" s="10">
        <v>0.08</v>
      </c>
    </row>
    <row r="8" spans="1:2" ht="15">
      <c r="A8" s="1">
        <v>-694</v>
      </c>
      <c r="B8" s="10">
        <v>0.08</v>
      </c>
    </row>
    <row r="9" spans="1:2" ht="15">
      <c r="A9" s="1">
        <v>-693</v>
      </c>
      <c r="B9" s="10">
        <v>0.08</v>
      </c>
    </row>
    <row r="10" spans="1:2" ht="15">
      <c r="A10" s="1">
        <v>-692</v>
      </c>
      <c r="B10" s="10">
        <v>0.08</v>
      </c>
    </row>
    <row r="11" spans="1:2" ht="15">
      <c r="A11" s="1">
        <v>-691</v>
      </c>
      <c r="B11" s="10">
        <v>0.08</v>
      </c>
    </row>
    <row r="12" spans="1:2" ht="15">
      <c r="A12" s="1">
        <v>-690</v>
      </c>
      <c r="B12" s="10">
        <v>0.08</v>
      </c>
    </row>
    <row r="13" spans="1:2" ht="15">
      <c r="A13" s="1">
        <v>-689</v>
      </c>
      <c r="B13" s="10">
        <v>0.08</v>
      </c>
    </row>
    <row r="14" spans="1:2" ht="15">
      <c r="A14" s="1">
        <v>-688</v>
      </c>
      <c r="B14" s="10">
        <v>0.08</v>
      </c>
    </row>
    <row r="15" spans="1:2" ht="15">
      <c r="A15" s="1">
        <v>-687</v>
      </c>
      <c r="B15" s="10">
        <v>0.08</v>
      </c>
    </row>
    <row r="16" spans="1:2" ht="15">
      <c r="A16" s="1">
        <v>-686</v>
      </c>
      <c r="B16" s="10">
        <v>0.08</v>
      </c>
    </row>
    <row r="17" spans="1:2" ht="15">
      <c r="A17" s="1">
        <v>-685</v>
      </c>
      <c r="B17" s="10">
        <v>0.08</v>
      </c>
    </row>
    <row r="18" spans="1:2" ht="15">
      <c r="A18" s="1">
        <v>-684</v>
      </c>
      <c r="B18" s="10">
        <v>0.08</v>
      </c>
    </row>
    <row r="19" spans="1:2" ht="15">
      <c r="A19" s="1">
        <v>-683</v>
      </c>
      <c r="B19" s="10">
        <v>0.08</v>
      </c>
    </row>
    <row r="20" spans="1:2" ht="15">
      <c r="A20" s="1">
        <v>-682</v>
      </c>
      <c r="B20" s="10">
        <v>0.08</v>
      </c>
    </row>
    <row r="21" spans="1:2" ht="15">
      <c r="A21" s="1">
        <v>-681</v>
      </c>
      <c r="B21" s="10">
        <v>0.08</v>
      </c>
    </row>
    <row r="22" spans="1:2" ht="15">
      <c r="A22" s="1">
        <v>-680</v>
      </c>
      <c r="B22" s="10">
        <v>0.08</v>
      </c>
    </row>
    <row r="23" spans="1:2" ht="15">
      <c r="A23" s="1">
        <v>-679</v>
      </c>
      <c r="B23" s="10">
        <v>0.08</v>
      </c>
    </row>
    <row r="24" spans="1:2" ht="15">
      <c r="A24" s="1">
        <v>-678</v>
      </c>
      <c r="B24" s="10">
        <v>0.08</v>
      </c>
    </row>
    <row r="25" spans="1:2" ht="15">
      <c r="A25" s="1">
        <v>-677</v>
      </c>
      <c r="B25" s="10">
        <v>0.08</v>
      </c>
    </row>
    <row r="26" spans="1:2" ht="15">
      <c r="A26" s="1">
        <v>-676</v>
      </c>
      <c r="B26" s="10">
        <v>0.08</v>
      </c>
    </row>
    <row r="27" spans="1:2" ht="15">
      <c r="A27" s="1">
        <v>-675</v>
      </c>
      <c r="B27" s="10">
        <v>0.08</v>
      </c>
    </row>
    <row r="28" spans="1:2" ht="15">
      <c r="A28" s="1">
        <v>-674</v>
      </c>
      <c r="B28" s="10">
        <v>0.08</v>
      </c>
    </row>
    <row r="29" spans="1:2" ht="15">
      <c r="A29" s="1">
        <v>-673</v>
      </c>
      <c r="B29" s="10">
        <v>0.08</v>
      </c>
    </row>
    <row r="30" spans="1:2" ht="15">
      <c r="A30" s="1">
        <v>-672</v>
      </c>
      <c r="B30" s="10">
        <v>0.08</v>
      </c>
    </row>
    <row r="31" spans="1:2" ht="15">
      <c r="A31" s="1">
        <v>-671</v>
      </c>
      <c r="B31" s="10">
        <v>0.08</v>
      </c>
    </row>
    <row r="32" spans="1:2" ht="15">
      <c r="A32" s="1">
        <v>-670</v>
      </c>
      <c r="B32" s="10">
        <v>0.08</v>
      </c>
    </row>
    <row r="33" spans="1:2" ht="15">
      <c r="A33" s="1">
        <v>-669</v>
      </c>
      <c r="B33" s="10">
        <v>0.08</v>
      </c>
    </row>
    <row r="34" spans="1:2" ht="15">
      <c r="A34" s="1">
        <v>-668</v>
      </c>
      <c r="B34" s="10">
        <v>0.08</v>
      </c>
    </row>
    <row r="35" spans="1:2" ht="15">
      <c r="A35" s="1">
        <v>-667</v>
      </c>
      <c r="B35" s="10">
        <v>0.08</v>
      </c>
    </row>
    <row r="36" spans="1:2" ht="15">
      <c r="A36" s="1">
        <v>-666</v>
      </c>
      <c r="B36" s="10">
        <v>0.08</v>
      </c>
    </row>
    <row r="37" spans="1:2" ht="15">
      <c r="A37" s="1">
        <v>-665</v>
      </c>
      <c r="B37" s="10">
        <v>0.08</v>
      </c>
    </row>
    <row r="38" spans="1:2" ht="15">
      <c r="A38" s="1">
        <v>-664</v>
      </c>
      <c r="B38" s="10">
        <v>0.08</v>
      </c>
    </row>
    <row r="39" spans="1:2" ht="15">
      <c r="A39" s="1">
        <v>-663</v>
      </c>
      <c r="B39" s="10">
        <v>0.08</v>
      </c>
    </row>
    <row r="40" spans="1:2" ht="15">
      <c r="A40" s="1">
        <v>-662</v>
      </c>
      <c r="B40" s="10">
        <v>0.08</v>
      </c>
    </row>
    <row r="41" spans="1:2" ht="15">
      <c r="A41" s="1">
        <v>-661</v>
      </c>
      <c r="B41" s="10">
        <v>0.08</v>
      </c>
    </row>
    <row r="42" spans="1:2" ht="15">
      <c r="A42" s="1">
        <v>-660</v>
      </c>
      <c r="B42" s="10">
        <v>0.08</v>
      </c>
    </row>
    <row r="43" spans="1:2" ht="15">
      <c r="A43" s="1">
        <v>-659</v>
      </c>
      <c r="B43" s="10">
        <v>0.08</v>
      </c>
    </row>
    <row r="44" spans="1:2" ht="15">
      <c r="A44" s="1">
        <v>-658</v>
      </c>
      <c r="B44" s="10">
        <v>0.08</v>
      </c>
    </row>
    <row r="45" spans="1:2" ht="15">
      <c r="A45" s="1">
        <v>-657</v>
      </c>
      <c r="B45" s="10">
        <v>0.08</v>
      </c>
    </row>
    <row r="46" spans="1:2" ht="15">
      <c r="A46" s="1">
        <v>-656</v>
      </c>
      <c r="B46" s="10">
        <v>0.08</v>
      </c>
    </row>
    <row r="47" spans="1:2" ht="15">
      <c r="A47" s="1">
        <v>-655</v>
      </c>
      <c r="B47" s="10">
        <v>0.08</v>
      </c>
    </row>
    <row r="48" spans="1:2" ht="15">
      <c r="A48" s="1">
        <v>-654</v>
      </c>
      <c r="B48" s="10">
        <v>0.08</v>
      </c>
    </row>
    <row r="49" spans="1:2" ht="15">
      <c r="A49" s="1">
        <v>-653</v>
      </c>
      <c r="B49" s="10">
        <v>0.08</v>
      </c>
    </row>
    <row r="50" spans="1:2" ht="15">
      <c r="A50" s="1">
        <v>-652</v>
      </c>
      <c r="B50" s="10">
        <v>0.08</v>
      </c>
    </row>
    <row r="51" spans="1:2" ht="15">
      <c r="A51" s="1">
        <v>-651</v>
      </c>
      <c r="B51" s="10">
        <v>0.08</v>
      </c>
    </row>
    <row r="52" spans="1:2" ht="15">
      <c r="A52" s="1">
        <v>-650</v>
      </c>
      <c r="B52" s="10">
        <v>0.08</v>
      </c>
    </row>
    <row r="53" spans="1:2" ht="15">
      <c r="A53" s="1">
        <v>-649</v>
      </c>
      <c r="B53" s="10">
        <v>0.08</v>
      </c>
    </row>
    <row r="54" spans="1:2" ht="15">
      <c r="A54" s="1">
        <v>-648</v>
      </c>
      <c r="B54" s="10">
        <v>0.08</v>
      </c>
    </row>
    <row r="55" spans="1:2" ht="15">
      <c r="A55" s="1">
        <v>-647</v>
      </c>
      <c r="B55" s="10">
        <v>0.08</v>
      </c>
    </row>
    <row r="56" spans="1:2" ht="15">
      <c r="A56" s="1">
        <v>-646</v>
      </c>
      <c r="B56" s="10">
        <v>0.08</v>
      </c>
    </row>
    <row r="57" spans="1:2" ht="15">
      <c r="A57" s="1">
        <v>-645</v>
      </c>
      <c r="B57" s="10">
        <v>0.08</v>
      </c>
    </row>
    <row r="58" spans="1:2" ht="15">
      <c r="A58" s="1">
        <v>-644</v>
      </c>
      <c r="B58" s="10">
        <v>0.08</v>
      </c>
    </row>
    <row r="59" spans="1:2" ht="15">
      <c r="A59" s="1">
        <v>-643</v>
      </c>
      <c r="B59" s="10">
        <v>0.08</v>
      </c>
    </row>
    <row r="60" spans="1:2" ht="15">
      <c r="A60" s="1">
        <v>-642</v>
      </c>
      <c r="B60" s="10">
        <v>0.08</v>
      </c>
    </row>
    <row r="61" spans="1:2" ht="15">
      <c r="A61" s="1">
        <v>-641</v>
      </c>
      <c r="B61" s="10">
        <v>0.08</v>
      </c>
    </row>
    <row r="62" spans="1:2" ht="15">
      <c r="A62" s="1">
        <v>-640</v>
      </c>
      <c r="B62" s="10">
        <v>0.08</v>
      </c>
    </row>
    <row r="63" spans="1:2" ht="15">
      <c r="A63" s="1">
        <v>-639</v>
      </c>
      <c r="B63" s="10">
        <v>0.08</v>
      </c>
    </row>
    <row r="64" spans="1:2" ht="15">
      <c r="A64" s="1">
        <v>-638</v>
      </c>
      <c r="B64" s="10">
        <v>0.08</v>
      </c>
    </row>
    <row r="65" spans="1:2" ht="15">
      <c r="A65" s="1">
        <v>-637</v>
      </c>
      <c r="B65" s="10">
        <v>0.08</v>
      </c>
    </row>
    <row r="66" spans="1:2" ht="15">
      <c r="A66" s="1">
        <v>-636</v>
      </c>
      <c r="B66" s="10">
        <v>0.08</v>
      </c>
    </row>
    <row r="67" spans="1:2" ht="15">
      <c r="A67" s="1">
        <v>-635</v>
      </c>
      <c r="B67" s="10">
        <v>0.08</v>
      </c>
    </row>
    <row r="68" spans="1:2" ht="15">
      <c r="A68" s="1">
        <v>-634</v>
      </c>
      <c r="B68" s="10">
        <v>0.08</v>
      </c>
    </row>
    <row r="69" spans="1:2" ht="15">
      <c r="A69" s="1">
        <v>-633</v>
      </c>
      <c r="B69" s="10">
        <v>0.08</v>
      </c>
    </row>
    <row r="70" spans="1:2" ht="15">
      <c r="A70" s="1">
        <v>-632</v>
      </c>
      <c r="B70" s="10">
        <v>0.08</v>
      </c>
    </row>
    <row r="71" spans="1:2" ht="15">
      <c r="A71" s="1">
        <v>-631</v>
      </c>
      <c r="B71" s="10">
        <v>0.08</v>
      </c>
    </row>
    <row r="72" spans="1:2" ht="15">
      <c r="A72" s="1">
        <v>-630</v>
      </c>
      <c r="B72" s="10">
        <v>0.08</v>
      </c>
    </row>
    <row r="73" spans="1:2" ht="15">
      <c r="A73" s="1">
        <v>-629</v>
      </c>
      <c r="B73" s="10">
        <v>0.08</v>
      </c>
    </row>
    <row r="74" spans="1:2" ht="15">
      <c r="A74" s="1">
        <v>-628</v>
      </c>
      <c r="B74" s="10">
        <v>0.08</v>
      </c>
    </row>
    <row r="75" spans="1:2" ht="15">
      <c r="A75" s="1">
        <v>-627</v>
      </c>
      <c r="B75" s="10">
        <v>0.08</v>
      </c>
    </row>
    <row r="76" spans="1:2" ht="15">
      <c r="A76" s="1">
        <v>-626</v>
      </c>
      <c r="B76" s="10">
        <v>0.08</v>
      </c>
    </row>
    <row r="77" spans="1:2" ht="15">
      <c r="A77" s="1">
        <v>-625</v>
      </c>
      <c r="B77" s="10">
        <v>0.08</v>
      </c>
    </row>
    <row r="78" spans="1:2" ht="15">
      <c r="A78" s="1">
        <v>-624</v>
      </c>
      <c r="B78" s="10">
        <v>0.08</v>
      </c>
    </row>
    <row r="79" spans="1:2" ht="15">
      <c r="A79" s="1">
        <v>-623</v>
      </c>
      <c r="B79" s="10">
        <v>0.08</v>
      </c>
    </row>
    <row r="80" spans="1:2" ht="15">
      <c r="A80" s="1">
        <v>-622</v>
      </c>
      <c r="B80" s="10">
        <v>0.08</v>
      </c>
    </row>
    <row r="81" spans="1:2" ht="15">
      <c r="A81" s="1">
        <v>-621</v>
      </c>
      <c r="B81" s="10">
        <v>0.08</v>
      </c>
    </row>
    <row r="82" spans="1:2" ht="15">
      <c r="A82" s="1">
        <v>-620</v>
      </c>
      <c r="B82" s="10">
        <v>0.08</v>
      </c>
    </row>
    <row r="83" spans="1:2" ht="15">
      <c r="A83" s="1">
        <v>-619</v>
      </c>
      <c r="B83" s="10">
        <v>0.08</v>
      </c>
    </row>
    <row r="84" spans="1:2" ht="15">
      <c r="A84" s="1">
        <v>-618</v>
      </c>
      <c r="B84" s="10">
        <v>0.08</v>
      </c>
    </row>
    <row r="85" spans="1:2" ht="15">
      <c r="A85" s="1">
        <v>-617</v>
      </c>
      <c r="B85" s="10">
        <v>0.08</v>
      </c>
    </row>
    <row r="86" spans="1:2" ht="15">
      <c r="A86" s="1">
        <v>-616</v>
      </c>
      <c r="B86" s="10">
        <v>0.08</v>
      </c>
    </row>
    <row r="87" spans="1:2" ht="15">
      <c r="A87" s="1">
        <v>-615</v>
      </c>
      <c r="B87" s="10">
        <v>0.08</v>
      </c>
    </row>
    <row r="88" spans="1:2" ht="15">
      <c r="A88" s="1">
        <v>-614</v>
      </c>
      <c r="B88" s="10">
        <v>0.08</v>
      </c>
    </row>
    <row r="89" spans="1:2" ht="15">
      <c r="A89" s="1">
        <v>-613</v>
      </c>
      <c r="B89" s="10">
        <v>0.08</v>
      </c>
    </row>
    <row r="90" spans="1:2" ht="15">
      <c r="A90" s="1">
        <v>-612</v>
      </c>
      <c r="B90" s="10">
        <v>0.08</v>
      </c>
    </row>
    <row r="91" spans="1:2" ht="15">
      <c r="A91" s="1">
        <v>-611</v>
      </c>
      <c r="B91" s="10">
        <v>0.08</v>
      </c>
    </row>
    <row r="92" spans="1:2" ht="15">
      <c r="A92" s="1">
        <v>-610</v>
      </c>
      <c r="B92" s="10">
        <v>0.08</v>
      </c>
    </row>
    <row r="93" spans="1:2" ht="15">
      <c r="A93" s="1">
        <v>-609</v>
      </c>
      <c r="B93" s="10">
        <v>0.08</v>
      </c>
    </row>
    <row r="94" spans="1:2" ht="15">
      <c r="A94" s="1">
        <v>-608</v>
      </c>
      <c r="B94" s="10">
        <v>0.08</v>
      </c>
    </row>
    <row r="95" spans="1:2" ht="15">
      <c r="A95" s="1">
        <v>-607</v>
      </c>
      <c r="B95" s="10">
        <v>0.08</v>
      </c>
    </row>
    <row r="96" spans="1:2" ht="15">
      <c r="A96" s="1">
        <v>-606</v>
      </c>
      <c r="B96" s="10">
        <v>0.08</v>
      </c>
    </row>
    <row r="97" spans="1:2" ht="15">
      <c r="A97" s="1">
        <v>-605</v>
      </c>
      <c r="B97" s="10">
        <v>0.08</v>
      </c>
    </row>
    <row r="98" spans="1:2" ht="15">
      <c r="A98" s="1">
        <v>-604</v>
      </c>
      <c r="B98" s="10">
        <v>0.08</v>
      </c>
    </row>
    <row r="99" spans="1:2" ht="15">
      <c r="A99" s="1">
        <v>-603</v>
      </c>
      <c r="B99" s="10">
        <v>0.08</v>
      </c>
    </row>
    <row r="100" spans="1:2" ht="15">
      <c r="A100" s="1">
        <v>-602</v>
      </c>
      <c r="B100" s="10">
        <v>0.08</v>
      </c>
    </row>
    <row r="101" spans="1:2" ht="15">
      <c r="A101" s="1">
        <v>-601</v>
      </c>
      <c r="B101" s="10">
        <v>0.08</v>
      </c>
    </row>
    <row r="102" spans="1:2" ht="15">
      <c r="A102" s="1">
        <v>-600</v>
      </c>
      <c r="B102" s="10">
        <v>0.08</v>
      </c>
    </row>
    <row r="103" spans="1:2" ht="15">
      <c r="A103" s="1">
        <v>-599</v>
      </c>
      <c r="B103" s="10">
        <v>0.08</v>
      </c>
    </row>
    <row r="104" spans="1:2" ht="15">
      <c r="A104" s="1">
        <v>-598</v>
      </c>
      <c r="B104" s="10">
        <v>0.08</v>
      </c>
    </row>
    <row r="105" spans="1:2" ht="15">
      <c r="A105" s="1">
        <v>-597</v>
      </c>
      <c r="B105" s="10">
        <v>0.08</v>
      </c>
    </row>
    <row r="106" spans="1:2" ht="15">
      <c r="A106" s="1">
        <v>-596</v>
      </c>
      <c r="B106" s="10">
        <v>0.08</v>
      </c>
    </row>
    <row r="107" spans="1:2" ht="15">
      <c r="A107" s="1">
        <v>-595</v>
      </c>
      <c r="B107" s="10">
        <v>0.08</v>
      </c>
    </row>
    <row r="108" spans="1:2" ht="15">
      <c r="A108" s="1">
        <v>-594</v>
      </c>
      <c r="B108" s="10">
        <v>0.08</v>
      </c>
    </row>
    <row r="109" spans="1:2" ht="15">
      <c r="A109" s="1">
        <v>-593</v>
      </c>
      <c r="B109" s="10">
        <v>0.08</v>
      </c>
    </row>
    <row r="110" spans="1:2" ht="15">
      <c r="A110" s="1">
        <v>-592</v>
      </c>
      <c r="B110" s="10">
        <v>0.08</v>
      </c>
    </row>
    <row r="111" spans="1:2" ht="15">
      <c r="A111" s="1">
        <v>-591</v>
      </c>
      <c r="B111" s="10">
        <v>0.08</v>
      </c>
    </row>
    <row r="112" spans="1:2" ht="15">
      <c r="A112" s="1">
        <v>-590</v>
      </c>
      <c r="B112" s="10">
        <v>0.08</v>
      </c>
    </row>
    <row r="113" spans="1:2" ht="15">
      <c r="A113" s="1">
        <v>-589</v>
      </c>
      <c r="B113" s="10">
        <v>0.08</v>
      </c>
    </row>
    <row r="114" spans="1:2" ht="15">
      <c r="A114" s="1">
        <v>-588</v>
      </c>
      <c r="B114" s="10">
        <v>0.08</v>
      </c>
    </row>
    <row r="115" spans="1:2" ht="15">
      <c r="A115" s="1">
        <v>-587</v>
      </c>
      <c r="B115" s="10">
        <v>0.08</v>
      </c>
    </row>
    <row r="116" spans="1:2" ht="15">
      <c r="A116" s="1">
        <v>-586</v>
      </c>
      <c r="B116" s="10">
        <v>0.08</v>
      </c>
    </row>
    <row r="117" spans="1:2" ht="15">
      <c r="A117" s="1">
        <v>-585</v>
      </c>
      <c r="B117" s="10">
        <v>0.08</v>
      </c>
    </row>
    <row r="118" spans="1:2" ht="15">
      <c r="A118" s="1">
        <v>-584</v>
      </c>
      <c r="B118" s="10">
        <v>0.08</v>
      </c>
    </row>
    <row r="119" spans="1:2" ht="15">
      <c r="A119" s="1">
        <v>-583</v>
      </c>
      <c r="B119" s="10">
        <v>0.08</v>
      </c>
    </row>
    <row r="120" spans="1:2" ht="15">
      <c r="A120" s="1">
        <v>-582</v>
      </c>
      <c r="B120" s="10">
        <v>0.08</v>
      </c>
    </row>
    <row r="121" spans="1:2" ht="15">
      <c r="A121" s="1">
        <v>-581</v>
      </c>
      <c r="B121" s="10">
        <v>0.08</v>
      </c>
    </row>
    <row r="122" spans="1:2" ht="15">
      <c r="A122" s="1">
        <v>-580</v>
      </c>
      <c r="B122" s="10">
        <v>0.08</v>
      </c>
    </row>
    <row r="123" spans="1:2" ht="15">
      <c r="A123" s="1">
        <v>-579</v>
      </c>
      <c r="B123" s="10">
        <v>0.08</v>
      </c>
    </row>
    <row r="124" spans="1:2" ht="15">
      <c r="A124" s="1">
        <v>-578</v>
      </c>
      <c r="B124" s="10">
        <v>0.08</v>
      </c>
    </row>
    <row r="125" spans="1:2" ht="15">
      <c r="A125" s="1">
        <v>-577</v>
      </c>
      <c r="B125" s="10">
        <v>0.08</v>
      </c>
    </row>
    <row r="126" spans="1:2" ht="15">
      <c r="A126" s="1">
        <v>-576</v>
      </c>
      <c r="B126" s="10">
        <v>0.08</v>
      </c>
    </row>
    <row r="127" spans="1:2" ht="15">
      <c r="A127" s="1">
        <v>-575</v>
      </c>
      <c r="B127" s="10">
        <v>0.08</v>
      </c>
    </row>
    <row r="128" spans="1:2" ht="15">
      <c r="A128" s="1">
        <v>-574</v>
      </c>
      <c r="B128" s="10">
        <v>0.08</v>
      </c>
    </row>
    <row r="129" spans="1:2" ht="15">
      <c r="A129" s="1">
        <v>-573</v>
      </c>
      <c r="B129" s="10">
        <v>0.08</v>
      </c>
    </row>
    <row r="130" spans="1:2" ht="15">
      <c r="A130" s="1">
        <v>-572</v>
      </c>
      <c r="B130" s="10">
        <v>0.08</v>
      </c>
    </row>
    <row r="131" spans="1:2" ht="15">
      <c r="A131" s="1">
        <v>-571</v>
      </c>
      <c r="B131" s="10">
        <v>0.08</v>
      </c>
    </row>
    <row r="132" spans="1:2" ht="15">
      <c r="A132" s="1">
        <v>-570</v>
      </c>
      <c r="B132" s="10">
        <v>0.08</v>
      </c>
    </row>
    <row r="133" spans="1:2" ht="15">
      <c r="A133" s="1">
        <v>-569</v>
      </c>
      <c r="B133" s="10">
        <v>0.08</v>
      </c>
    </row>
    <row r="134" spans="1:2" ht="15">
      <c r="A134" s="1">
        <v>-568</v>
      </c>
      <c r="B134" s="10">
        <v>0.08</v>
      </c>
    </row>
    <row r="135" spans="1:2" ht="15">
      <c r="A135" s="1">
        <v>-567</v>
      </c>
      <c r="B135" s="10">
        <v>0.08</v>
      </c>
    </row>
    <row r="136" spans="1:2" ht="15">
      <c r="A136" s="1">
        <v>-566</v>
      </c>
      <c r="B136" s="10">
        <v>0.08</v>
      </c>
    </row>
    <row r="137" spans="1:2" ht="15">
      <c r="A137" s="1">
        <v>-565</v>
      </c>
      <c r="B137" s="10">
        <v>0.08</v>
      </c>
    </row>
    <row r="138" spans="1:2" ht="15">
      <c r="A138" s="1">
        <v>-564</v>
      </c>
      <c r="B138" s="10">
        <v>0.08</v>
      </c>
    </row>
    <row r="139" spans="1:2" ht="15">
      <c r="A139" s="1">
        <v>-563</v>
      </c>
      <c r="B139" s="10">
        <v>0.08</v>
      </c>
    </row>
    <row r="140" spans="1:2" ht="15">
      <c r="A140" s="1">
        <v>-562</v>
      </c>
      <c r="B140" s="10">
        <v>0.08</v>
      </c>
    </row>
    <row r="141" spans="1:2" ht="15">
      <c r="A141" s="1">
        <v>-561</v>
      </c>
      <c r="B141" s="10">
        <v>0.08</v>
      </c>
    </row>
    <row r="142" spans="1:2" ht="15">
      <c r="A142" s="1">
        <v>-560</v>
      </c>
      <c r="B142" s="10">
        <v>0.08</v>
      </c>
    </row>
    <row r="143" spans="1:2" ht="15">
      <c r="A143" s="1">
        <v>-559</v>
      </c>
      <c r="B143" s="10">
        <v>0.08</v>
      </c>
    </row>
    <row r="144" spans="1:2" ht="15">
      <c r="A144" s="1">
        <v>-558</v>
      </c>
      <c r="B144" s="10">
        <v>0.08</v>
      </c>
    </row>
    <row r="145" spans="1:2" ht="15">
      <c r="A145" s="1">
        <v>-557</v>
      </c>
      <c r="B145" s="10">
        <v>0.08</v>
      </c>
    </row>
    <row r="146" spans="1:2" ht="15">
      <c r="A146" s="1">
        <v>-556</v>
      </c>
      <c r="B146" s="10">
        <v>0.08</v>
      </c>
    </row>
    <row r="147" spans="1:2" ht="15">
      <c r="A147" s="1">
        <v>-555</v>
      </c>
      <c r="B147" s="10">
        <v>0.08</v>
      </c>
    </row>
    <row r="148" spans="1:2" ht="15">
      <c r="A148" s="1">
        <v>-554</v>
      </c>
      <c r="B148" s="10">
        <v>0.08</v>
      </c>
    </row>
    <row r="149" spans="1:2" ht="15">
      <c r="A149" s="1">
        <v>-553</v>
      </c>
      <c r="B149" s="10">
        <v>0.08</v>
      </c>
    </row>
    <row r="150" spans="1:2" ht="15">
      <c r="A150" s="1">
        <v>-552</v>
      </c>
      <c r="B150" s="10">
        <v>0.08</v>
      </c>
    </row>
    <row r="151" spans="1:2" ht="15">
      <c r="A151" s="1">
        <v>-551</v>
      </c>
      <c r="B151" s="10">
        <v>0.08</v>
      </c>
    </row>
    <row r="152" spans="1:2" ht="15">
      <c r="A152" s="1">
        <v>-550</v>
      </c>
      <c r="B152" s="10">
        <v>0.08</v>
      </c>
    </row>
    <row r="153" spans="1:2" ht="15">
      <c r="A153" s="1">
        <v>-549</v>
      </c>
      <c r="B153" s="10">
        <v>0.08</v>
      </c>
    </row>
    <row r="154" spans="1:2" ht="15">
      <c r="A154" s="1">
        <v>-548</v>
      </c>
      <c r="B154" s="10">
        <v>0.08</v>
      </c>
    </row>
    <row r="155" spans="1:2" ht="15">
      <c r="A155" s="1">
        <v>-547</v>
      </c>
      <c r="B155" s="10">
        <v>0.08</v>
      </c>
    </row>
    <row r="156" spans="1:2" ht="15">
      <c r="A156" s="1">
        <v>-546</v>
      </c>
      <c r="B156" s="10">
        <v>0.08</v>
      </c>
    </row>
    <row r="157" spans="1:2" ht="15">
      <c r="A157" s="1">
        <v>-545</v>
      </c>
      <c r="B157" s="10">
        <v>0.08</v>
      </c>
    </row>
    <row r="158" spans="1:2" ht="15">
      <c r="A158" s="1">
        <v>-544</v>
      </c>
      <c r="B158" s="10">
        <v>0.08</v>
      </c>
    </row>
    <row r="159" spans="1:2" ht="15">
      <c r="A159" s="1">
        <v>-543</v>
      </c>
      <c r="B159" s="10">
        <v>0.08</v>
      </c>
    </row>
    <row r="160" spans="1:2" ht="15">
      <c r="A160" s="1">
        <v>-542</v>
      </c>
      <c r="B160" s="10">
        <v>0.08</v>
      </c>
    </row>
    <row r="161" spans="1:2" ht="15">
      <c r="A161" s="1">
        <v>-541</v>
      </c>
      <c r="B161" s="10">
        <v>0.08</v>
      </c>
    </row>
    <row r="162" spans="1:2" ht="15">
      <c r="A162" s="1">
        <v>-540</v>
      </c>
      <c r="B162" s="10">
        <v>0.08</v>
      </c>
    </row>
    <row r="163" spans="1:2" ht="15">
      <c r="A163" s="1">
        <v>-539</v>
      </c>
      <c r="B163" s="10">
        <v>0.08</v>
      </c>
    </row>
    <row r="164" spans="1:2" ht="15">
      <c r="A164" s="1">
        <v>-538</v>
      </c>
      <c r="B164" s="10">
        <v>0.08</v>
      </c>
    </row>
    <row r="165" spans="1:2" ht="15">
      <c r="A165" s="1">
        <v>-537</v>
      </c>
      <c r="B165" s="10">
        <v>0.08</v>
      </c>
    </row>
    <row r="166" spans="1:2" ht="15">
      <c r="A166" s="1">
        <v>-536</v>
      </c>
      <c r="B166" s="10">
        <v>0.08</v>
      </c>
    </row>
    <row r="167" spans="1:2" ht="15">
      <c r="A167" s="1">
        <v>-535</v>
      </c>
      <c r="B167" s="10">
        <v>0.08</v>
      </c>
    </row>
    <row r="168" spans="1:2" ht="15">
      <c r="A168" s="1">
        <v>-534</v>
      </c>
      <c r="B168" s="10">
        <v>0.08</v>
      </c>
    </row>
    <row r="169" spans="1:2" ht="15">
      <c r="A169" s="1">
        <v>-533</v>
      </c>
      <c r="B169" s="10">
        <v>0.08</v>
      </c>
    </row>
    <row r="170" spans="1:2" ht="15">
      <c r="A170" s="1">
        <v>-532</v>
      </c>
      <c r="B170" s="10">
        <v>0.08</v>
      </c>
    </row>
    <row r="171" spans="1:2" ht="15">
      <c r="A171" s="1">
        <v>-531</v>
      </c>
      <c r="B171" s="10">
        <v>0.08</v>
      </c>
    </row>
    <row r="172" spans="1:2" ht="15">
      <c r="A172" s="1">
        <v>-530</v>
      </c>
      <c r="B172" s="10">
        <v>0.08</v>
      </c>
    </row>
    <row r="173" spans="1:2" ht="15">
      <c r="A173" s="1">
        <v>-529</v>
      </c>
      <c r="B173" s="10">
        <v>0.08</v>
      </c>
    </row>
    <row r="174" spans="1:2" ht="15">
      <c r="A174" s="1">
        <v>-528</v>
      </c>
      <c r="B174" s="10">
        <v>0.08</v>
      </c>
    </row>
    <row r="175" spans="1:2" ht="15">
      <c r="A175" s="1">
        <v>-527</v>
      </c>
      <c r="B175" s="10">
        <v>0.08</v>
      </c>
    </row>
    <row r="176" spans="1:2" ht="15">
      <c r="A176" s="1">
        <v>-526</v>
      </c>
      <c r="B176" s="10">
        <v>0.08</v>
      </c>
    </row>
    <row r="177" spans="1:2" ht="15">
      <c r="A177" s="1">
        <v>-525</v>
      </c>
      <c r="B177" s="10">
        <v>0.08</v>
      </c>
    </row>
    <row r="178" spans="1:2" ht="15">
      <c r="A178" s="1">
        <v>-524</v>
      </c>
      <c r="B178" s="10">
        <v>0.08</v>
      </c>
    </row>
    <row r="179" spans="1:2" ht="15">
      <c r="A179" s="1">
        <v>-523</v>
      </c>
      <c r="B179" s="10">
        <v>0.08</v>
      </c>
    </row>
    <row r="180" spans="1:2" ht="15">
      <c r="A180" s="1">
        <v>-522</v>
      </c>
      <c r="B180" s="10">
        <v>0.08</v>
      </c>
    </row>
    <row r="181" spans="1:2" ht="15">
      <c r="A181" s="1">
        <v>-521</v>
      </c>
      <c r="B181" s="10">
        <v>0.08</v>
      </c>
    </row>
    <row r="182" spans="1:2" ht="15">
      <c r="A182" s="1">
        <v>-520</v>
      </c>
      <c r="B182" s="10">
        <v>0.08</v>
      </c>
    </row>
    <row r="183" spans="1:2" ht="15">
      <c r="A183" s="1">
        <v>-519</v>
      </c>
      <c r="B183" s="10">
        <v>0.08</v>
      </c>
    </row>
    <row r="184" spans="1:2" ht="15">
      <c r="A184" s="1">
        <v>-518</v>
      </c>
      <c r="B184" s="10">
        <v>0.08</v>
      </c>
    </row>
    <row r="185" spans="1:2" ht="15">
      <c r="A185" s="1">
        <v>-517</v>
      </c>
      <c r="B185" s="10">
        <v>0.08</v>
      </c>
    </row>
    <row r="186" spans="1:2" ht="15">
      <c r="A186" s="1">
        <v>-516</v>
      </c>
      <c r="B186" s="10">
        <v>0.08</v>
      </c>
    </row>
    <row r="187" spans="1:2" ht="15">
      <c r="A187" s="1">
        <v>-515</v>
      </c>
      <c r="B187" s="10">
        <v>0.08</v>
      </c>
    </row>
    <row r="188" spans="1:2" ht="15">
      <c r="A188" s="1">
        <v>-514</v>
      </c>
      <c r="B188" s="10">
        <v>0.08</v>
      </c>
    </row>
    <row r="189" spans="1:2" ht="15">
      <c r="A189" s="1">
        <v>-513</v>
      </c>
      <c r="B189" s="10">
        <v>0.08</v>
      </c>
    </row>
    <row r="190" spans="1:2" ht="15">
      <c r="A190" s="1">
        <v>-512</v>
      </c>
      <c r="B190" s="10">
        <v>0.08</v>
      </c>
    </row>
    <row r="191" spans="1:2" ht="15">
      <c r="A191" s="1">
        <v>-511</v>
      </c>
      <c r="B191" s="10">
        <v>0.08</v>
      </c>
    </row>
    <row r="192" spans="1:2" ht="15">
      <c r="A192" s="1">
        <v>-510</v>
      </c>
      <c r="B192" s="10">
        <v>0.08</v>
      </c>
    </row>
    <row r="193" spans="1:2" ht="15">
      <c r="A193" s="1">
        <v>-509</v>
      </c>
      <c r="B193" s="10">
        <v>0.08</v>
      </c>
    </row>
    <row r="194" spans="1:2" ht="15">
      <c r="A194" s="1">
        <v>-508</v>
      </c>
      <c r="B194" s="10">
        <v>0.08</v>
      </c>
    </row>
    <row r="195" spans="1:2" ht="15">
      <c r="A195" s="1">
        <v>-507</v>
      </c>
      <c r="B195" s="10">
        <v>0.08</v>
      </c>
    </row>
    <row r="196" spans="1:2" ht="15">
      <c r="A196" s="1">
        <v>-506</v>
      </c>
      <c r="B196" s="10">
        <v>0.08</v>
      </c>
    </row>
    <row r="197" spans="1:2" ht="15">
      <c r="A197" s="1">
        <v>-505</v>
      </c>
      <c r="B197" s="10">
        <v>0.08</v>
      </c>
    </row>
    <row r="198" spans="1:2" ht="15">
      <c r="A198" s="1">
        <v>-504</v>
      </c>
      <c r="B198" s="10">
        <v>0.08</v>
      </c>
    </row>
    <row r="199" spans="1:2" ht="15">
      <c r="A199" s="1">
        <v>-503</v>
      </c>
      <c r="B199" s="10">
        <v>0.08</v>
      </c>
    </row>
    <row r="200" spans="1:2" ht="15">
      <c r="A200" s="1">
        <v>-502</v>
      </c>
      <c r="B200" s="10">
        <v>0.08</v>
      </c>
    </row>
    <row r="201" spans="1:2" ht="15">
      <c r="A201" s="1">
        <v>-501</v>
      </c>
      <c r="B201" s="10">
        <v>0.08</v>
      </c>
    </row>
    <row r="202" spans="1:2" ht="15">
      <c r="A202" s="1">
        <v>-500</v>
      </c>
      <c r="B202" s="10">
        <v>0.08</v>
      </c>
    </row>
    <row r="203" spans="1:2" ht="15">
      <c r="A203" s="1">
        <v>-499</v>
      </c>
      <c r="B203" s="10">
        <v>0.08</v>
      </c>
    </row>
    <row r="204" spans="1:2" ht="15">
      <c r="A204" s="1">
        <v>-498</v>
      </c>
      <c r="B204" s="10">
        <v>0.08</v>
      </c>
    </row>
    <row r="205" spans="1:2" ht="15">
      <c r="A205" s="1">
        <v>-497</v>
      </c>
      <c r="B205" s="10">
        <v>0.08</v>
      </c>
    </row>
    <row r="206" spans="1:2" ht="15">
      <c r="A206" s="1">
        <v>-496</v>
      </c>
      <c r="B206" s="10">
        <v>0.08</v>
      </c>
    </row>
    <row r="207" spans="1:2" ht="15">
      <c r="A207" s="1">
        <v>-495</v>
      </c>
      <c r="B207" s="10">
        <v>0.08</v>
      </c>
    </row>
    <row r="208" spans="1:2" ht="15">
      <c r="A208" s="1">
        <v>-494</v>
      </c>
      <c r="B208" s="10">
        <v>0.08</v>
      </c>
    </row>
    <row r="209" spans="1:2" ht="15">
      <c r="A209" s="1">
        <v>-493</v>
      </c>
      <c r="B209" s="10">
        <v>0.08</v>
      </c>
    </row>
    <row r="210" spans="1:2" ht="15">
      <c r="A210" s="1">
        <v>-492</v>
      </c>
      <c r="B210" s="10">
        <v>0.08</v>
      </c>
    </row>
    <row r="211" spans="1:2" ht="15">
      <c r="A211" s="1">
        <v>-491</v>
      </c>
      <c r="B211" s="10">
        <v>0.08</v>
      </c>
    </row>
    <row r="212" spans="1:2" ht="15">
      <c r="A212" s="1">
        <v>-490</v>
      </c>
      <c r="B212" s="10">
        <v>0.08</v>
      </c>
    </row>
    <row r="213" spans="1:2" ht="15">
      <c r="A213" s="1">
        <v>-489</v>
      </c>
      <c r="B213" s="10">
        <v>0.08</v>
      </c>
    </row>
    <row r="214" spans="1:2" ht="15">
      <c r="A214" s="1">
        <v>-488</v>
      </c>
      <c r="B214" s="10">
        <v>0.08</v>
      </c>
    </row>
    <row r="215" spans="1:2" ht="15">
      <c r="A215" s="1">
        <v>-487</v>
      </c>
      <c r="B215" s="10">
        <v>0.08</v>
      </c>
    </row>
    <row r="216" spans="1:2" ht="15">
      <c r="A216" s="1">
        <v>-486</v>
      </c>
      <c r="B216" s="10">
        <v>0.08</v>
      </c>
    </row>
    <row r="217" spans="1:2" ht="15">
      <c r="A217" s="1">
        <v>-485</v>
      </c>
      <c r="B217" s="10">
        <v>0.08</v>
      </c>
    </row>
    <row r="218" spans="1:2" ht="15">
      <c r="A218" s="1">
        <v>-484</v>
      </c>
      <c r="B218" s="10">
        <v>0.08</v>
      </c>
    </row>
    <row r="219" spans="1:2" ht="15">
      <c r="A219" s="1">
        <v>-483</v>
      </c>
      <c r="B219" s="10">
        <v>0.08</v>
      </c>
    </row>
    <row r="220" spans="1:2" ht="15">
      <c r="A220" s="1">
        <v>-482</v>
      </c>
      <c r="B220" s="10">
        <v>0.08</v>
      </c>
    </row>
    <row r="221" spans="1:2" ht="15">
      <c r="A221" s="1">
        <v>-481</v>
      </c>
      <c r="B221" s="10">
        <v>0.08</v>
      </c>
    </row>
    <row r="222" spans="1:2" ht="15">
      <c r="A222" s="1">
        <v>-480</v>
      </c>
      <c r="B222" s="10">
        <v>0.08</v>
      </c>
    </row>
    <row r="223" spans="1:2" ht="15">
      <c r="A223" s="1">
        <v>-479</v>
      </c>
      <c r="B223" s="10">
        <v>0.08</v>
      </c>
    </row>
    <row r="224" spans="1:2" ht="15">
      <c r="A224" s="1">
        <v>-478</v>
      </c>
      <c r="B224" s="10">
        <v>0.08</v>
      </c>
    </row>
    <row r="225" spans="1:2" ht="15">
      <c r="A225" s="1">
        <v>-477</v>
      </c>
      <c r="B225" s="10">
        <v>0.08</v>
      </c>
    </row>
    <row r="226" spans="1:2" ht="15">
      <c r="A226" s="1">
        <v>-476</v>
      </c>
      <c r="B226" s="10">
        <v>0.08</v>
      </c>
    </row>
    <row r="227" spans="1:2" ht="15">
      <c r="A227" s="1">
        <v>-475</v>
      </c>
      <c r="B227" s="10">
        <v>0.08</v>
      </c>
    </row>
    <row r="228" spans="1:2" ht="15">
      <c r="A228" s="1">
        <v>-474</v>
      </c>
      <c r="B228" s="10">
        <v>0.08</v>
      </c>
    </row>
    <row r="229" spans="1:2" ht="15">
      <c r="A229" s="1">
        <v>-473</v>
      </c>
      <c r="B229" s="10">
        <v>0.08</v>
      </c>
    </row>
    <row r="230" spans="1:2" ht="15">
      <c r="A230" s="1">
        <v>-472</v>
      </c>
      <c r="B230" s="10">
        <v>0.08</v>
      </c>
    </row>
    <row r="231" spans="1:2" ht="15">
      <c r="A231" s="1">
        <v>-471</v>
      </c>
      <c r="B231" s="10">
        <v>0.08</v>
      </c>
    </row>
    <row r="232" spans="1:2" ht="15">
      <c r="A232" s="1">
        <v>-470</v>
      </c>
      <c r="B232" s="10">
        <v>0.08</v>
      </c>
    </row>
    <row r="233" spans="1:2" ht="15">
      <c r="A233" s="1">
        <v>-469</v>
      </c>
      <c r="B233" s="10">
        <v>0.08</v>
      </c>
    </row>
    <row r="234" spans="1:2" ht="15">
      <c r="A234" s="1">
        <v>-468</v>
      </c>
      <c r="B234" s="10">
        <v>0.08</v>
      </c>
    </row>
    <row r="235" spans="1:2" ht="15">
      <c r="A235" s="1">
        <v>-467</v>
      </c>
      <c r="B235" s="10">
        <v>0.08</v>
      </c>
    </row>
    <row r="236" spans="1:2" ht="15">
      <c r="A236" s="1">
        <v>-466</v>
      </c>
      <c r="B236" s="10">
        <v>0.08</v>
      </c>
    </row>
    <row r="237" spans="1:2" ht="15">
      <c r="A237" s="1">
        <v>-465</v>
      </c>
      <c r="B237" s="10">
        <v>0.08</v>
      </c>
    </row>
    <row r="238" spans="1:2" ht="15">
      <c r="A238" s="1">
        <v>-464</v>
      </c>
      <c r="B238" s="10">
        <v>0.08</v>
      </c>
    </row>
    <row r="239" spans="1:2" ht="15">
      <c r="A239" s="1">
        <v>-463</v>
      </c>
      <c r="B239" s="10">
        <v>0.08</v>
      </c>
    </row>
    <row r="240" spans="1:2" ht="15">
      <c r="A240" s="1">
        <v>-462</v>
      </c>
      <c r="B240" s="10">
        <v>0.08</v>
      </c>
    </row>
    <row r="241" spans="1:2" ht="15">
      <c r="A241" s="1">
        <v>-461</v>
      </c>
      <c r="B241" s="10">
        <v>0.08</v>
      </c>
    </row>
    <row r="242" spans="1:2" ht="15">
      <c r="A242" s="1">
        <v>-460</v>
      </c>
      <c r="B242" s="10">
        <v>0.08</v>
      </c>
    </row>
    <row r="243" spans="1:2" ht="15">
      <c r="A243" s="1">
        <v>-459</v>
      </c>
      <c r="B243" s="10">
        <v>0.08</v>
      </c>
    </row>
    <row r="244" spans="1:2" ht="15">
      <c r="A244" s="1">
        <v>-458</v>
      </c>
      <c r="B244" s="10">
        <v>0.08</v>
      </c>
    </row>
    <row r="245" spans="1:2" ht="15">
      <c r="A245" s="1">
        <v>-457</v>
      </c>
      <c r="B245" s="10">
        <v>0.08</v>
      </c>
    </row>
    <row r="246" spans="1:2" ht="15">
      <c r="A246" s="1">
        <v>-456</v>
      </c>
      <c r="B246" s="10">
        <v>0.08</v>
      </c>
    </row>
    <row r="247" spans="1:2" ht="15">
      <c r="A247" s="1">
        <v>-455</v>
      </c>
      <c r="B247" s="10">
        <v>0.08</v>
      </c>
    </row>
    <row r="248" spans="1:2" ht="15">
      <c r="A248" s="1">
        <v>-454</v>
      </c>
      <c r="B248" s="10">
        <v>0.08</v>
      </c>
    </row>
    <row r="249" spans="1:2" ht="15">
      <c r="A249" s="1">
        <v>-453</v>
      </c>
      <c r="B249" s="10">
        <v>0.08</v>
      </c>
    </row>
    <row r="250" spans="1:2" ht="15">
      <c r="A250" s="1">
        <v>-452</v>
      </c>
      <c r="B250" s="10">
        <v>0.08</v>
      </c>
    </row>
    <row r="251" spans="1:2" ht="15">
      <c r="A251" s="1">
        <v>-451</v>
      </c>
      <c r="B251" s="10">
        <v>0.08</v>
      </c>
    </row>
    <row r="252" spans="1:2" ht="15">
      <c r="A252" s="1">
        <v>-450</v>
      </c>
      <c r="B252" s="10">
        <v>0.08</v>
      </c>
    </row>
    <row r="253" spans="1:2" ht="15">
      <c r="A253" s="1">
        <v>-449</v>
      </c>
      <c r="B253" s="10">
        <v>0.08</v>
      </c>
    </row>
    <row r="254" spans="1:2" ht="15">
      <c r="A254" s="1">
        <v>-448</v>
      </c>
      <c r="B254" s="10">
        <v>0.08</v>
      </c>
    </row>
    <row r="255" spans="1:2" ht="15">
      <c r="A255" s="1">
        <v>-447</v>
      </c>
      <c r="B255" s="10">
        <v>0.08</v>
      </c>
    </row>
    <row r="256" spans="1:2" ht="15">
      <c r="A256" s="1">
        <v>-446</v>
      </c>
      <c r="B256" s="10">
        <v>0.08</v>
      </c>
    </row>
    <row r="257" spans="1:2" ht="15">
      <c r="A257" s="1">
        <v>-445</v>
      </c>
      <c r="B257" s="10">
        <v>0.08</v>
      </c>
    </row>
    <row r="258" spans="1:2" ht="15">
      <c r="A258" s="1">
        <v>-444</v>
      </c>
      <c r="B258" s="10">
        <v>0.08</v>
      </c>
    </row>
    <row r="259" spans="1:2" ht="15">
      <c r="A259" s="1">
        <v>-443</v>
      </c>
      <c r="B259" s="10">
        <v>0.08</v>
      </c>
    </row>
    <row r="260" spans="1:2" ht="15">
      <c r="A260" s="1">
        <v>-442</v>
      </c>
      <c r="B260" s="10">
        <v>0.08</v>
      </c>
    </row>
    <row r="261" spans="1:2" ht="15">
      <c r="A261" s="1">
        <v>-441</v>
      </c>
      <c r="B261" s="10">
        <v>0.08</v>
      </c>
    </row>
    <row r="262" spans="1:2" ht="15">
      <c r="A262" s="1">
        <v>-440</v>
      </c>
      <c r="B262" s="10">
        <v>0.08</v>
      </c>
    </row>
    <row r="263" spans="1:2" ht="15">
      <c r="A263" s="1">
        <v>-439</v>
      </c>
      <c r="B263" s="10">
        <v>0.08</v>
      </c>
    </row>
    <row r="264" spans="1:2" ht="15">
      <c r="A264" s="1">
        <v>-438</v>
      </c>
      <c r="B264" s="10">
        <v>0.08</v>
      </c>
    </row>
    <row r="265" spans="1:2" ht="15">
      <c r="A265" s="1">
        <v>-437</v>
      </c>
      <c r="B265" s="10">
        <v>0.08</v>
      </c>
    </row>
    <row r="266" spans="1:2" ht="15">
      <c r="A266" s="1">
        <v>-436</v>
      </c>
      <c r="B266" s="10">
        <v>0.08</v>
      </c>
    </row>
    <row r="267" spans="1:2" ht="15">
      <c r="A267" s="1">
        <v>-435</v>
      </c>
      <c r="B267" s="10">
        <v>0.08</v>
      </c>
    </row>
    <row r="268" spans="1:2" ht="15">
      <c r="A268" s="1">
        <v>-434</v>
      </c>
      <c r="B268" s="10">
        <v>0.08</v>
      </c>
    </row>
    <row r="269" spans="1:2" ht="15">
      <c r="A269" s="1">
        <v>-433</v>
      </c>
      <c r="B269" s="10">
        <v>0.08</v>
      </c>
    </row>
    <row r="270" spans="1:2" ht="15">
      <c r="A270" s="1">
        <v>-432</v>
      </c>
      <c r="B270" s="10">
        <v>0.08</v>
      </c>
    </row>
    <row r="271" spans="1:2" ht="15">
      <c r="A271" s="1">
        <v>-431</v>
      </c>
      <c r="B271" s="10">
        <v>0.08</v>
      </c>
    </row>
    <row r="272" spans="1:2" ht="15">
      <c r="A272" s="1">
        <v>-430</v>
      </c>
      <c r="B272" s="10">
        <v>0.08</v>
      </c>
    </row>
    <row r="273" spans="1:2" ht="15">
      <c r="A273" s="1">
        <v>-429</v>
      </c>
      <c r="B273" s="10">
        <v>0.08</v>
      </c>
    </row>
    <row r="274" spans="1:2" ht="15">
      <c r="A274" s="1">
        <v>-428</v>
      </c>
      <c r="B274" s="10">
        <v>0.08</v>
      </c>
    </row>
    <row r="275" spans="1:2" ht="15">
      <c r="A275" s="1">
        <v>-427</v>
      </c>
      <c r="B275" s="10">
        <v>0.08</v>
      </c>
    </row>
    <row r="276" spans="1:2" ht="15">
      <c r="A276" s="1">
        <v>-426</v>
      </c>
      <c r="B276" s="10">
        <v>0.08</v>
      </c>
    </row>
    <row r="277" spans="1:2" ht="15">
      <c r="A277" s="1">
        <v>-425</v>
      </c>
      <c r="B277" s="10">
        <v>0.08</v>
      </c>
    </row>
    <row r="278" spans="1:2" ht="15">
      <c r="A278" s="1">
        <v>-424</v>
      </c>
      <c r="B278" s="10">
        <v>0.08</v>
      </c>
    </row>
    <row r="279" spans="1:2" ht="15">
      <c r="A279" s="1">
        <v>-423</v>
      </c>
      <c r="B279" s="10">
        <v>0.08</v>
      </c>
    </row>
    <row r="280" spans="1:2" ht="15">
      <c r="A280" s="1">
        <v>-422</v>
      </c>
      <c r="B280" s="10">
        <v>0.08</v>
      </c>
    </row>
    <row r="281" spans="1:2" ht="15">
      <c r="A281" s="1">
        <v>-421</v>
      </c>
      <c r="B281" s="10">
        <v>0.08</v>
      </c>
    </row>
    <row r="282" spans="1:2" ht="15">
      <c r="A282" s="1">
        <v>-420</v>
      </c>
      <c r="B282" s="10">
        <v>0.08</v>
      </c>
    </row>
    <row r="283" spans="1:2" ht="15">
      <c r="A283" s="1">
        <v>-419</v>
      </c>
      <c r="B283" s="10">
        <v>0.08</v>
      </c>
    </row>
    <row r="284" spans="1:2" ht="15">
      <c r="A284" s="1">
        <v>-418</v>
      </c>
      <c r="B284" s="10">
        <v>0.08</v>
      </c>
    </row>
    <row r="285" spans="1:2" ht="15">
      <c r="A285" s="1">
        <v>-417</v>
      </c>
      <c r="B285" s="10">
        <v>0.08</v>
      </c>
    </row>
    <row r="286" spans="1:2" ht="15">
      <c r="A286" s="1">
        <v>-416</v>
      </c>
      <c r="B286" s="10">
        <v>0.08</v>
      </c>
    </row>
    <row r="287" spans="1:2" ht="15">
      <c r="A287" s="1">
        <v>-415</v>
      </c>
      <c r="B287" s="10">
        <v>0.08</v>
      </c>
    </row>
    <row r="288" spans="1:2" ht="15">
      <c r="A288" s="1">
        <v>-414</v>
      </c>
      <c r="B288" s="10">
        <v>0.08</v>
      </c>
    </row>
    <row r="289" spans="1:2" ht="15">
      <c r="A289" s="1">
        <v>-413</v>
      </c>
      <c r="B289" s="10">
        <v>0.08</v>
      </c>
    </row>
    <row r="290" spans="1:2" ht="15">
      <c r="A290" s="1">
        <v>-412</v>
      </c>
      <c r="B290" s="10">
        <v>0.08</v>
      </c>
    </row>
    <row r="291" spans="1:2" ht="15">
      <c r="A291" s="1">
        <v>-411</v>
      </c>
      <c r="B291" s="10">
        <v>0.08</v>
      </c>
    </row>
    <row r="292" spans="1:2" ht="15">
      <c r="A292" s="1">
        <v>-410</v>
      </c>
      <c r="B292" s="10">
        <v>0.08</v>
      </c>
    </row>
    <row r="293" spans="1:2" ht="15">
      <c r="A293" s="1">
        <v>-409</v>
      </c>
      <c r="B293" s="10">
        <v>0.08</v>
      </c>
    </row>
    <row r="294" spans="1:2" ht="15">
      <c r="A294" s="1">
        <v>-408</v>
      </c>
      <c r="B294" s="10">
        <v>0.08</v>
      </c>
    </row>
    <row r="295" spans="1:2" ht="15">
      <c r="A295" s="1">
        <v>-407</v>
      </c>
      <c r="B295" s="10">
        <v>0.08</v>
      </c>
    </row>
    <row r="296" spans="1:2" ht="15">
      <c r="A296" s="1">
        <v>-406</v>
      </c>
      <c r="B296" s="10">
        <v>0.08</v>
      </c>
    </row>
    <row r="297" spans="1:2" ht="15">
      <c r="A297" s="1">
        <v>-405</v>
      </c>
      <c r="B297" s="10">
        <v>0.08</v>
      </c>
    </row>
    <row r="298" spans="1:2" ht="15">
      <c r="A298" s="1">
        <v>-404</v>
      </c>
      <c r="B298" s="10">
        <v>0.08</v>
      </c>
    </row>
    <row r="299" spans="1:2" ht="15">
      <c r="A299" s="1">
        <v>-403</v>
      </c>
      <c r="B299" s="10">
        <v>0.08</v>
      </c>
    </row>
    <row r="300" spans="1:2" ht="15">
      <c r="A300" s="1">
        <v>-402</v>
      </c>
      <c r="B300" s="10">
        <v>0.08</v>
      </c>
    </row>
    <row r="301" spans="1:2" ht="15">
      <c r="A301" s="1">
        <v>-401</v>
      </c>
      <c r="B301" s="10">
        <v>0.08</v>
      </c>
    </row>
    <row r="302" spans="1:2" ht="15">
      <c r="A302" s="1">
        <v>-400</v>
      </c>
      <c r="B302" s="10">
        <v>0.08</v>
      </c>
    </row>
    <row r="303" spans="1:2" ht="15">
      <c r="A303" s="1">
        <v>-399</v>
      </c>
      <c r="B303" s="10">
        <v>0.08</v>
      </c>
    </row>
    <row r="304" spans="1:2" ht="15">
      <c r="A304" s="1">
        <v>-398</v>
      </c>
      <c r="B304" s="10">
        <v>0.08</v>
      </c>
    </row>
    <row r="305" spans="1:2" ht="15">
      <c r="A305" s="1">
        <v>-397</v>
      </c>
      <c r="B305" s="10">
        <v>0.08</v>
      </c>
    </row>
    <row r="306" spans="1:2" ht="15">
      <c r="A306" s="1">
        <v>-396</v>
      </c>
      <c r="B306" s="10">
        <v>0.08</v>
      </c>
    </row>
    <row r="307" spans="1:2" ht="15">
      <c r="A307" s="1">
        <v>-395</v>
      </c>
      <c r="B307" s="10">
        <v>0.08</v>
      </c>
    </row>
    <row r="308" spans="1:2" ht="15">
      <c r="A308" s="1">
        <v>-394</v>
      </c>
      <c r="B308" s="10">
        <v>0.08</v>
      </c>
    </row>
    <row r="309" spans="1:2" ht="15">
      <c r="A309" s="1">
        <v>-393</v>
      </c>
      <c r="B309" s="10">
        <v>0.08</v>
      </c>
    </row>
    <row r="310" spans="1:2" ht="15">
      <c r="A310" s="1">
        <v>-392</v>
      </c>
      <c r="B310" s="10">
        <v>0.08</v>
      </c>
    </row>
    <row r="311" spans="1:2" ht="15">
      <c r="A311" s="1">
        <v>-391</v>
      </c>
      <c r="B311" s="10">
        <v>0.09</v>
      </c>
    </row>
    <row r="312" spans="1:2" ht="15">
      <c r="A312" s="1">
        <v>-390</v>
      </c>
      <c r="B312" s="10">
        <v>0.09</v>
      </c>
    </row>
    <row r="313" spans="1:2" ht="15">
      <c r="A313" s="1">
        <v>-389</v>
      </c>
      <c r="B313" s="10">
        <v>0.09</v>
      </c>
    </row>
    <row r="314" spans="1:2" ht="15">
      <c r="A314" s="1">
        <v>-388</v>
      </c>
      <c r="B314" s="10">
        <v>0.09</v>
      </c>
    </row>
    <row r="315" spans="1:2" ht="15">
      <c r="A315" s="1">
        <v>-387</v>
      </c>
      <c r="B315" s="10">
        <v>0.09</v>
      </c>
    </row>
    <row r="316" spans="1:2" ht="15">
      <c r="A316" s="1">
        <v>-386</v>
      </c>
      <c r="B316" s="10">
        <v>0.09</v>
      </c>
    </row>
    <row r="317" spans="1:2" ht="15">
      <c r="A317" s="1">
        <v>-385</v>
      </c>
      <c r="B317" s="10">
        <v>0.09</v>
      </c>
    </row>
    <row r="318" spans="1:2" ht="15">
      <c r="A318" s="1">
        <v>-384</v>
      </c>
      <c r="B318" s="10">
        <v>0.09</v>
      </c>
    </row>
    <row r="319" spans="1:2" ht="15">
      <c r="A319" s="1">
        <v>-383</v>
      </c>
      <c r="B319" s="10">
        <v>0.09</v>
      </c>
    </row>
    <row r="320" spans="1:2" ht="15">
      <c r="A320" s="1">
        <v>-382</v>
      </c>
      <c r="B320" s="10">
        <v>0.09</v>
      </c>
    </row>
    <row r="321" spans="1:2" ht="15">
      <c r="A321" s="1">
        <v>-381</v>
      </c>
      <c r="B321" s="10">
        <v>0.09</v>
      </c>
    </row>
    <row r="322" spans="1:2" ht="15">
      <c r="A322" s="1">
        <v>-380</v>
      </c>
      <c r="B322" s="10">
        <v>0.09</v>
      </c>
    </row>
    <row r="323" spans="1:2" ht="15">
      <c r="A323" s="1">
        <v>-379</v>
      </c>
      <c r="B323" s="10">
        <v>0.09</v>
      </c>
    </row>
    <row r="324" spans="1:2" ht="15">
      <c r="A324" s="1">
        <v>-378</v>
      </c>
      <c r="B324" s="10">
        <v>0.09</v>
      </c>
    </row>
    <row r="325" spans="1:2" ht="15">
      <c r="A325" s="1">
        <v>-377</v>
      </c>
      <c r="B325" s="10">
        <v>0.09</v>
      </c>
    </row>
    <row r="326" spans="1:2" ht="15">
      <c r="A326" s="1">
        <v>-376</v>
      </c>
      <c r="B326" s="10">
        <v>0.09</v>
      </c>
    </row>
    <row r="327" spans="1:2" ht="15">
      <c r="A327" s="1">
        <v>-375</v>
      </c>
      <c r="B327" s="10">
        <v>0.09</v>
      </c>
    </row>
    <row r="328" spans="1:2" ht="15">
      <c r="A328" s="1">
        <v>-374</v>
      </c>
      <c r="B328" s="10">
        <v>0.1</v>
      </c>
    </row>
    <row r="329" spans="1:2" ht="15">
      <c r="A329" s="1">
        <v>-373</v>
      </c>
      <c r="B329" s="10">
        <v>0.1</v>
      </c>
    </row>
    <row r="330" spans="1:2" ht="15">
      <c r="A330" s="1">
        <v>-372</v>
      </c>
      <c r="B330" s="10">
        <v>0.1</v>
      </c>
    </row>
    <row r="331" spans="1:2" ht="15">
      <c r="A331" s="1">
        <v>-371</v>
      </c>
      <c r="B331" s="10">
        <v>0.1</v>
      </c>
    </row>
    <row r="332" spans="1:2" ht="15">
      <c r="A332" s="1">
        <v>-370</v>
      </c>
      <c r="B332" s="10">
        <v>0.1</v>
      </c>
    </row>
    <row r="333" spans="1:2" ht="15">
      <c r="A333" s="1">
        <v>-369</v>
      </c>
      <c r="B333" s="10">
        <v>0.1</v>
      </c>
    </row>
    <row r="334" spans="1:2" ht="15">
      <c r="A334" s="1">
        <v>-368</v>
      </c>
      <c r="B334" s="10">
        <v>0.1</v>
      </c>
    </row>
    <row r="335" spans="1:2" ht="15">
      <c r="A335" s="1">
        <v>-367</v>
      </c>
      <c r="B335" s="10">
        <v>0.1</v>
      </c>
    </row>
    <row r="336" spans="1:2" ht="15">
      <c r="A336" s="1">
        <v>-366</v>
      </c>
      <c r="B336" s="10">
        <v>0.1</v>
      </c>
    </row>
    <row r="337" spans="1:2" ht="15">
      <c r="A337" s="1">
        <v>-365</v>
      </c>
      <c r="B337" s="10">
        <v>0.1</v>
      </c>
    </row>
    <row r="338" spans="1:2" ht="15">
      <c r="A338" s="1">
        <v>-364</v>
      </c>
      <c r="B338" s="10">
        <v>0.1</v>
      </c>
    </row>
    <row r="339" spans="1:2" ht="15">
      <c r="A339" s="1">
        <v>-363</v>
      </c>
      <c r="B339" s="10">
        <v>0.1</v>
      </c>
    </row>
    <row r="340" spans="1:2" ht="15">
      <c r="A340" s="1">
        <v>-362</v>
      </c>
      <c r="B340" s="10">
        <v>0.1</v>
      </c>
    </row>
    <row r="341" spans="1:2" ht="15">
      <c r="A341" s="1">
        <v>-361</v>
      </c>
      <c r="B341" s="10">
        <v>0.1</v>
      </c>
    </row>
    <row r="342" spans="1:2" ht="15">
      <c r="A342" s="1">
        <v>-360</v>
      </c>
      <c r="B342" s="10">
        <v>0.1</v>
      </c>
    </row>
    <row r="343" spans="1:2" ht="15">
      <c r="A343" s="1">
        <v>-359</v>
      </c>
      <c r="B343" s="10">
        <v>0.1</v>
      </c>
    </row>
    <row r="344" spans="1:2" ht="15">
      <c r="A344" s="1">
        <v>-358</v>
      </c>
      <c r="B344" s="10">
        <v>0.1</v>
      </c>
    </row>
    <row r="345" spans="1:2" ht="15">
      <c r="A345" s="1">
        <v>-357</v>
      </c>
      <c r="B345" s="10">
        <v>0.11</v>
      </c>
    </row>
    <row r="346" spans="1:2" ht="15">
      <c r="A346" s="1">
        <v>-356</v>
      </c>
      <c r="B346" s="10">
        <v>0.11</v>
      </c>
    </row>
    <row r="347" spans="1:2" ht="15">
      <c r="A347" s="1">
        <v>-355</v>
      </c>
      <c r="B347" s="10">
        <v>0.11</v>
      </c>
    </row>
    <row r="348" spans="1:2" ht="15">
      <c r="A348" s="1">
        <v>-354</v>
      </c>
      <c r="B348" s="10">
        <v>0.11</v>
      </c>
    </row>
    <row r="349" spans="1:2" ht="15">
      <c r="A349" s="1">
        <v>-353</v>
      </c>
      <c r="B349" s="10">
        <v>0.11</v>
      </c>
    </row>
    <row r="350" spans="1:2" ht="15">
      <c r="A350" s="1">
        <v>-352</v>
      </c>
      <c r="B350" s="10">
        <v>0.11</v>
      </c>
    </row>
    <row r="351" spans="1:2" ht="15">
      <c r="A351" s="1">
        <v>-351</v>
      </c>
      <c r="B351" s="10">
        <v>0.11</v>
      </c>
    </row>
    <row r="352" spans="1:2" ht="15">
      <c r="A352" s="1">
        <v>-350</v>
      </c>
      <c r="B352" s="10">
        <v>0.11</v>
      </c>
    </row>
    <row r="353" spans="1:2" ht="15">
      <c r="A353" s="1">
        <v>-349</v>
      </c>
      <c r="B353" s="10">
        <v>0.11</v>
      </c>
    </row>
    <row r="354" spans="1:2" ht="15">
      <c r="A354" s="1">
        <v>-348</v>
      </c>
      <c r="B354" s="10">
        <v>0.11</v>
      </c>
    </row>
    <row r="355" spans="1:2" ht="15">
      <c r="A355" s="1">
        <v>-347</v>
      </c>
      <c r="B355" s="10">
        <v>0.11</v>
      </c>
    </row>
    <row r="356" spans="1:2" ht="15">
      <c r="A356" s="1">
        <v>-346</v>
      </c>
      <c r="B356" s="10">
        <v>0.11</v>
      </c>
    </row>
    <row r="357" spans="1:2" ht="15">
      <c r="A357" s="1">
        <v>-345</v>
      </c>
      <c r="B357" s="10">
        <v>0.11</v>
      </c>
    </row>
    <row r="358" spans="1:2" ht="15">
      <c r="A358" s="1">
        <v>-344</v>
      </c>
      <c r="B358" s="10">
        <v>0.12</v>
      </c>
    </row>
    <row r="359" spans="1:2" ht="15">
      <c r="A359" s="1">
        <v>-343</v>
      </c>
      <c r="B359" s="10">
        <v>0.12</v>
      </c>
    </row>
    <row r="360" spans="1:2" ht="15">
      <c r="A360" s="1">
        <v>-342</v>
      </c>
      <c r="B360" s="10">
        <v>0.12</v>
      </c>
    </row>
    <row r="361" spans="1:2" ht="15">
      <c r="A361" s="1">
        <v>-341</v>
      </c>
      <c r="B361" s="10">
        <v>0.12</v>
      </c>
    </row>
    <row r="362" spans="1:2" ht="15">
      <c r="A362" s="1">
        <v>-340</v>
      </c>
      <c r="B362" s="10">
        <v>0.12</v>
      </c>
    </row>
    <row r="363" spans="1:2" ht="15">
      <c r="A363" s="1">
        <v>-339</v>
      </c>
      <c r="B363" s="10">
        <v>0.12</v>
      </c>
    </row>
    <row r="364" spans="1:2" ht="15">
      <c r="A364" s="1">
        <v>-338</v>
      </c>
      <c r="B364" s="10">
        <v>0.12</v>
      </c>
    </row>
    <row r="365" spans="1:2" ht="15">
      <c r="A365" s="1">
        <v>-337</v>
      </c>
      <c r="B365" s="10">
        <v>0.12</v>
      </c>
    </row>
    <row r="366" spans="1:2" ht="15">
      <c r="A366" s="1">
        <v>-336</v>
      </c>
      <c r="B366" s="10">
        <v>0.12</v>
      </c>
    </row>
    <row r="367" spans="1:2" ht="15">
      <c r="A367" s="1">
        <v>-335</v>
      </c>
      <c r="B367" s="10">
        <v>0.12</v>
      </c>
    </row>
    <row r="368" spans="1:2" ht="15">
      <c r="A368" s="1">
        <v>-334</v>
      </c>
      <c r="B368" s="10">
        <v>0.12</v>
      </c>
    </row>
    <row r="369" spans="1:2" ht="15">
      <c r="A369" s="1">
        <v>-333</v>
      </c>
      <c r="B369" s="10">
        <v>0.12</v>
      </c>
    </row>
    <row r="370" spans="1:2" ht="15">
      <c r="A370" s="1">
        <v>-332</v>
      </c>
      <c r="B370" s="10">
        <v>0.12</v>
      </c>
    </row>
    <row r="371" spans="1:2" ht="15">
      <c r="A371" s="1">
        <v>-331</v>
      </c>
      <c r="B371" s="10">
        <v>0.12</v>
      </c>
    </row>
    <row r="372" spans="1:2" ht="15">
      <c r="A372" s="1">
        <v>-330</v>
      </c>
      <c r="B372" s="10">
        <v>0.12</v>
      </c>
    </row>
    <row r="373" spans="1:2" ht="15">
      <c r="A373" s="1">
        <v>-329</v>
      </c>
      <c r="B373" s="10">
        <v>0.12</v>
      </c>
    </row>
    <row r="374" spans="1:2" ht="15">
      <c r="A374" s="1">
        <v>-328</v>
      </c>
      <c r="B374" s="10">
        <v>0.13</v>
      </c>
    </row>
    <row r="375" spans="1:2" ht="15">
      <c r="A375" s="1">
        <v>-327</v>
      </c>
      <c r="B375" s="10">
        <v>0.13</v>
      </c>
    </row>
    <row r="376" spans="1:2" ht="15">
      <c r="A376" s="1">
        <v>-326</v>
      </c>
      <c r="B376" s="10">
        <v>0.13</v>
      </c>
    </row>
    <row r="377" spans="1:2" ht="15">
      <c r="A377" s="1">
        <v>-325</v>
      </c>
      <c r="B377" s="10">
        <v>0.13</v>
      </c>
    </row>
    <row r="378" spans="1:2" ht="15">
      <c r="A378" s="1">
        <v>-324</v>
      </c>
      <c r="B378" s="10">
        <v>0.13</v>
      </c>
    </row>
    <row r="379" spans="1:2" ht="15">
      <c r="A379" s="1">
        <v>-323</v>
      </c>
      <c r="B379" s="10">
        <v>0.13</v>
      </c>
    </row>
    <row r="380" spans="1:2" ht="15">
      <c r="A380" s="1">
        <v>-322</v>
      </c>
      <c r="B380" s="10">
        <v>0.13</v>
      </c>
    </row>
    <row r="381" spans="1:2" ht="15">
      <c r="A381" s="1">
        <v>-321</v>
      </c>
      <c r="B381" s="10">
        <v>0.13</v>
      </c>
    </row>
    <row r="382" spans="1:2" ht="15">
      <c r="A382" s="1">
        <v>-320</v>
      </c>
      <c r="B382" s="10">
        <v>0.13</v>
      </c>
    </row>
    <row r="383" spans="1:2" ht="15">
      <c r="A383" s="1">
        <v>-319</v>
      </c>
      <c r="B383" s="10">
        <v>0.13</v>
      </c>
    </row>
    <row r="384" spans="1:2" ht="15">
      <c r="A384" s="1">
        <v>-318</v>
      </c>
      <c r="B384" s="10">
        <v>0.13</v>
      </c>
    </row>
    <row r="385" spans="1:2" ht="15">
      <c r="A385" s="1">
        <v>-317</v>
      </c>
      <c r="B385" s="10">
        <v>0.13</v>
      </c>
    </row>
    <row r="386" spans="1:2" ht="15">
      <c r="A386" s="1">
        <v>-316</v>
      </c>
      <c r="B386" s="10">
        <v>0.13</v>
      </c>
    </row>
    <row r="387" spans="1:2" ht="15">
      <c r="A387" s="1">
        <v>-315</v>
      </c>
      <c r="B387" s="10">
        <v>0.14</v>
      </c>
    </row>
    <row r="388" spans="1:2" ht="15">
      <c r="A388" s="1">
        <v>-314</v>
      </c>
      <c r="B388" s="10">
        <v>0.14</v>
      </c>
    </row>
    <row r="389" spans="1:2" ht="15">
      <c r="A389" s="1">
        <v>-313</v>
      </c>
      <c r="B389" s="10">
        <v>0.14</v>
      </c>
    </row>
    <row r="390" spans="1:2" ht="15">
      <c r="A390" s="1">
        <v>-312</v>
      </c>
      <c r="B390" s="10">
        <v>0.14</v>
      </c>
    </row>
    <row r="391" spans="1:2" ht="15">
      <c r="A391" s="1">
        <v>-311</v>
      </c>
      <c r="B391" s="10">
        <v>0.14</v>
      </c>
    </row>
    <row r="392" spans="1:2" ht="15">
      <c r="A392" s="1">
        <v>-310</v>
      </c>
      <c r="B392" s="10">
        <v>0.14</v>
      </c>
    </row>
    <row r="393" spans="1:2" ht="15">
      <c r="A393" s="1">
        <v>-309</v>
      </c>
      <c r="B393" s="10">
        <v>0.14</v>
      </c>
    </row>
    <row r="394" spans="1:2" ht="15">
      <c r="A394" s="1">
        <v>-308</v>
      </c>
      <c r="B394" s="10">
        <v>0.14</v>
      </c>
    </row>
    <row r="395" spans="1:2" ht="15">
      <c r="A395" s="1">
        <v>-307</v>
      </c>
      <c r="B395" s="10">
        <v>0.14</v>
      </c>
    </row>
    <row r="396" spans="1:2" ht="15">
      <c r="A396" s="1">
        <v>-306</v>
      </c>
      <c r="B396" s="10">
        <v>0.14</v>
      </c>
    </row>
    <row r="397" spans="1:2" ht="15">
      <c r="A397" s="1">
        <v>-305</v>
      </c>
      <c r="B397" s="10">
        <v>0.14</v>
      </c>
    </row>
    <row r="398" spans="1:2" ht="15">
      <c r="A398" s="1">
        <v>-304</v>
      </c>
      <c r="B398" s="10">
        <v>0.14</v>
      </c>
    </row>
    <row r="399" spans="1:2" ht="15">
      <c r="A399" s="1">
        <v>-303</v>
      </c>
      <c r="B399" s="10">
        <v>0.14</v>
      </c>
    </row>
    <row r="400" spans="1:2" ht="15">
      <c r="A400" s="1">
        <v>-302</v>
      </c>
      <c r="B400" s="10">
        <v>0.15</v>
      </c>
    </row>
    <row r="401" spans="1:2" ht="15">
      <c r="A401" s="1">
        <v>-301</v>
      </c>
      <c r="B401" s="10">
        <v>0.15</v>
      </c>
    </row>
    <row r="402" spans="1:2" ht="15">
      <c r="A402" s="1">
        <v>-300</v>
      </c>
      <c r="B402" s="10">
        <v>0.15</v>
      </c>
    </row>
    <row r="403" spans="1:2" ht="15">
      <c r="A403" s="1">
        <v>-299</v>
      </c>
      <c r="B403" s="10">
        <v>0.15</v>
      </c>
    </row>
    <row r="404" spans="1:2" ht="15">
      <c r="A404" s="1">
        <v>-298</v>
      </c>
      <c r="B404" s="10">
        <v>0.15</v>
      </c>
    </row>
    <row r="405" spans="1:2" ht="15">
      <c r="A405" s="1">
        <v>-297</v>
      </c>
      <c r="B405" s="10">
        <v>0.15</v>
      </c>
    </row>
    <row r="406" spans="1:2" ht="15">
      <c r="A406" s="1">
        <v>-296</v>
      </c>
      <c r="B406" s="10">
        <v>0.15</v>
      </c>
    </row>
    <row r="407" spans="1:2" ht="15">
      <c r="A407" s="1">
        <v>-295</v>
      </c>
      <c r="B407" s="10">
        <v>0.15</v>
      </c>
    </row>
    <row r="408" spans="1:2" ht="15">
      <c r="A408" s="1">
        <v>-294</v>
      </c>
      <c r="B408" s="10">
        <v>0.15</v>
      </c>
    </row>
    <row r="409" spans="1:2" ht="15">
      <c r="A409" s="1">
        <v>-293</v>
      </c>
      <c r="B409" s="10">
        <v>0.15</v>
      </c>
    </row>
    <row r="410" spans="1:2" ht="15">
      <c r="A410" s="1">
        <v>-292</v>
      </c>
      <c r="B410" s="10">
        <v>0.15</v>
      </c>
    </row>
    <row r="411" spans="1:2" ht="15">
      <c r="A411" s="1">
        <v>-291</v>
      </c>
      <c r="B411" s="10">
        <v>0.15</v>
      </c>
    </row>
    <row r="412" spans="1:2" ht="15">
      <c r="A412" s="1">
        <v>-290</v>
      </c>
      <c r="B412" s="10">
        <v>0.16</v>
      </c>
    </row>
    <row r="413" spans="1:2" ht="15">
      <c r="A413" s="1">
        <v>-289</v>
      </c>
      <c r="B413" s="10">
        <v>0.16</v>
      </c>
    </row>
    <row r="414" spans="1:2" ht="15">
      <c r="A414" s="1">
        <v>-288</v>
      </c>
      <c r="B414" s="10">
        <v>0.16</v>
      </c>
    </row>
    <row r="415" spans="1:2" ht="15">
      <c r="A415" s="1">
        <v>-287</v>
      </c>
      <c r="B415" s="10">
        <v>0.16</v>
      </c>
    </row>
    <row r="416" spans="1:2" ht="15">
      <c r="A416" s="1">
        <v>-286</v>
      </c>
      <c r="B416" s="10">
        <v>0.16</v>
      </c>
    </row>
    <row r="417" spans="1:2" ht="15">
      <c r="A417" s="1">
        <v>-285</v>
      </c>
      <c r="B417" s="10">
        <v>0.16</v>
      </c>
    </row>
    <row r="418" spans="1:2" ht="15">
      <c r="A418" s="1">
        <v>-284</v>
      </c>
      <c r="B418" s="10">
        <v>0.16</v>
      </c>
    </row>
    <row r="419" spans="1:2" ht="15">
      <c r="A419" s="1">
        <v>-283</v>
      </c>
      <c r="B419" s="10">
        <v>0.16</v>
      </c>
    </row>
    <row r="420" spans="1:2" ht="15">
      <c r="A420" s="1">
        <v>-282</v>
      </c>
      <c r="B420" s="10">
        <v>0.16</v>
      </c>
    </row>
    <row r="421" spans="1:2" ht="15">
      <c r="A421" s="1">
        <v>-281</v>
      </c>
      <c r="B421" s="10">
        <v>0.16</v>
      </c>
    </row>
    <row r="422" spans="1:2" ht="15">
      <c r="A422" s="1">
        <v>-280</v>
      </c>
      <c r="B422" s="10">
        <v>0.16</v>
      </c>
    </row>
    <row r="423" spans="1:2" ht="15">
      <c r="A423" s="1">
        <v>-279</v>
      </c>
      <c r="B423" s="10">
        <v>0.16</v>
      </c>
    </row>
    <row r="424" spans="1:2" ht="15">
      <c r="A424" s="1">
        <v>-278</v>
      </c>
      <c r="B424" s="10">
        <v>0.17</v>
      </c>
    </row>
    <row r="425" spans="1:2" ht="15">
      <c r="A425" s="1">
        <v>-277</v>
      </c>
      <c r="B425" s="10">
        <v>0.17</v>
      </c>
    </row>
    <row r="426" spans="1:2" ht="15">
      <c r="A426" s="1">
        <v>-276</v>
      </c>
      <c r="B426" s="10">
        <v>0.17</v>
      </c>
    </row>
    <row r="427" spans="1:2" ht="15">
      <c r="A427" s="1">
        <v>-275</v>
      </c>
      <c r="B427" s="10">
        <v>0.17</v>
      </c>
    </row>
    <row r="428" spans="1:2" ht="15">
      <c r="A428" s="1">
        <v>-274</v>
      </c>
      <c r="B428" s="10">
        <v>0.17</v>
      </c>
    </row>
    <row r="429" spans="1:2" ht="15">
      <c r="A429" s="1">
        <v>-273</v>
      </c>
      <c r="B429" s="10">
        <v>0.17</v>
      </c>
    </row>
    <row r="430" spans="1:2" ht="15">
      <c r="A430" s="1">
        <v>-272</v>
      </c>
      <c r="B430" s="10">
        <v>0.17</v>
      </c>
    </row>
    <row r="431" spans="1:2" ht="15">
      <c r="A431" s="1">
        <v>-271</v>
      </c>
      <c r="B431" s="10">
        <v>0.17</v>
      </c>
    </row>
    <row r="432" spans="1:2" ht="15">
      <c r="A432" s="1">
        <v>-270</v>
      </c>
      <c r="B432" s="10">
        <v>0.17</v>
      </c>
    </row>
    <row r="433" spans="1:2" ht="15">
      <c r="A433" s="1">
        <v>-269</v>
      </c>
      <c r="B433" s="10">
        <v>0.17</v>
      </c>
    </row>
    <row r="434" spans="1:2" ht="15">
      <c r="A434" s="1">
        <v>-268</v>
      </c>
      <c r="B434" s="10">
        <v>0.17</v>
      </c>
    </row>
    <row r="435" spans="1:2" ht="15">
      <c r="A435" s="1">
        <v>-267</v>
      </c>
      <c r="B435" s="10">
        <v>0.18</v>
      </c>
    </row>
    <row r="436" spans="1:2" ht="15">
      <c r="A436" s="1">
        <v>-266</v>
      </c>
      <c r="B436" s="10">
        <v>0.18</v>
      </c>
    </row>
    <row r="437" spans="1:2" ht="15">
      <c r="A437" s="1">
        <v>-265</v>
      </c>
      <c r="B437" s="10">
        <v>0.18</v>
      </c>
    </row>
    <row r="438" spans="1:2" ht="15">
      <c r="A438" s="1">
        <v>-264</v>
      </c>
      <c r="B438" s="10">
        <v>0.18</v>
      </c>
    </row>
    <row r="439" spans="1:2" ht="15">
      <c r="A439" s="1">
        <v>-263</v>
      </c>
      <c r="B439" s="10">
        <v>0.18</v>
      </c>
    </row>
    <row r="440" spans="1:2" ht="15">
      <c r="A440" s="1">
        <v>-262</v>
      </c>
      <c r="B440" s="10">
        <v>0.18</v>
      </c>
    </row>
    <row r="441" spans="1:2" ht="15">
      <c r="A441" s="1">
        <v>-261</v>
      </c>
      <c r="B441" s="10">
        <v>0.18</v>
      </c>
    </row>
    <row r="442" spans="1:2" ht="15">
      <c r="A442" s="1">
        <v>-260</v>
      </c>
      <c r="B442" s="10">
        <v>0.18</v>
      </c>
    </row>
    <row r="443" spans="1:2" ht="15">
      <c r="A443" s="1">
        <v>-259</v>
      </c>
      <c r="B443" s="10">
        <v>0.18</v>
      </c>
    </row>
    <row r="444" spans="1:2" ht="15">
      <c r="A444" s="1">
        <v>-258</v>
      </c>
      <c r="B444" s="10">
        <v>0.18</v>
      </c>
    </row>
    <row r="445" spans="1:2" ht="15">
      <c r="A445" s="1">
        <v>-257</v>
      </c>
      <c r="B445" s="10">
        <v>0.18</v>
      </c>
    </row>
    <row r="446" spans="1:2" ht="15">
      <c r="A446" s="1">
        <v>-256</v>
      </c>
      <c r="B446" s="10">
        <v>0.19</v>
      </c>
    </row>
    <row r="447" spans="1:2" ht="15">
      <c r="A447" s="1">
        <v>-255</v>
      </c>
      <c r="B447" s="10">
        <v>0.19</v>
      </c>
    </row>
    <row r="448" spans="1:2" ht="15">
      <c r="A448" s="1">
        <v>-254</v>
      </c>
      <c r="B448" s="10">
        <v>0.19</v>
      </c>
    </row>
    <row r="449" spans="1:2" ht="15">
      <c r="A449" s="1">
        <v>-253</v>
      </c>
      <c r="B449" s="10">
        <v>0.19</v>
      </c>
    </row>
    <row r="450" spans="1:2" ht="15">
      <c r="A450" s="1">
        <v>-252</v>
      </c>
      <c r="B450" s="10">
        <v>0.19</v>
      </c>
    </row>
    <row r="451" spans="1:2" ht="15">
      <c r="A451" s="1">
        <v>-251</v>
      </c>
      <c r="B451" s="10">
        <v>0.19</v>
      </c>
    </row>
    <row r="452" spans="1:2" ht="15">
      <c r="A452" s="1">
        <v>-250</v>
      </c>
      <c r="B452" s="10">
        <v>0.19</v>
      </c>
    </row>
    <row r="453" spans="1:2" ht="15">
      <c r="A453" s="1">
        <v>-249</v>
      </c>
      <c r="B453" s="10">
        <v>0.19</v>
      </c>
    </row>
    <row r="454" spans="1:2" ht="15">
      <c r="A454" s="1">
        <v>-248</v>
      </c>
      <c r="B454" s="10">
        <v>0.19</v>
      </c>
    </row>
    <row r="455" spans="1:2" ht="15">
      <c r="A455" s="1">
        <v>-247</v>
      </c>
      <c r="B455" s="10">
        <v>0.19</v>
      </c>
    </row>
    <row r="456" spans="1:2" ht="15">
      <c r="A456" s="1">
        <v>-246</v>
      </c>
      <c r="B456" s="10">
        <v>0.19</v>
      </c>
    </row>
    <row r="457" spans="1:2" ht="15">
      <c r="A457" s="1">
        <v>-245</v>
      </c>
      <c r="B457" s="10">
        <v>0.2</v>
      </c>
    </row>
    <row r="458" spans="1:2" ht="15">
      <c r="A458" s="1">
        <v>-244</v>
      </c>
      <c r="B458" s="10">
        <v>0.2</v>
      </c>
    </row>
    <row r="459" spans="1:2" ht="15">
      <c r="A459" s="1">
        <v>-243</v>
      </c>
      <c r="B459" s="10">
        <v>0.2</v>
      </c>
    </row>
    <row r="460" spans="1:2" ht="15">
      <c r="A460" s="1">
        <v>-242</v>
      </c>
      <c r="B460" s="10">
        <v>0.2</v>
      </c>
    </row>
    <row r="461" spans="1:2" ht="15">
      <c r="A461" s="1">
        <v>-241</v>
      </c>
      <c r="B461" s="10">
        <v>0.2</v>
      </c>
    </row>
    <row r="462" spans="1:2" ht="15">
      <c r="A462" s="1">
        <v>-240</v>
      </c>
      <c r="B462" s="10">
        <v>0.2</v>
      </c>
    </row>
    <row r="463" spans="1:2" ht="15">
      <c r="A463" s="1">
        <v>-239</v>
      </c>
      <c r="B463" s="10">
        <v>0.2</v>
      </c>
    </row>
    <row r="464" spans="1:2" ht="15">
      <c r="A464" s="1">
        <v>-238</v>
      </c>
      <c r="B464" s="10">
        <v>0.2</v>
      </c>
    </row>
    <row r="465" spans="1:2" ht="15">
      <c r="A465" s="1">
        <v>-237</v>
      </c>
      <c r="B465" s="10">
        <v>0.2</v>
      </c>
    </row>
    <row r="466" spans="1:2" ht="15">
      <c r="A466" s="1">
        <v>-236</v>
      </c>
      <c r="B466" s="10">
        <v>0.2</v>
      </c>
    </row>
    <row r="467" spans="1:2" ht="15">
      <c r="A467" s="1">
        <v>-235</v>
      </c>
      <c r="B467" s="10">
        <v>0.21</v>
      </c>
    </row>
    <row r="468" spans="1:2" ht="15">
      <c r="A468" s="1">
        <v>-234</v>
      </c>
      <c r="B468" s="10">
        <v>0.21</v>
      </c>
    </row>
    <row r="469" spans="1:2" ht="15">
      <c r="A469" s="1">
        <v>-233</v>
      </c>
      <c r="B469" s="10">
        <v>0.21</v>
      </c>
    </row>
    <row r="470" spans="1:2" ht="15">
      <c r="A470" s="1">
        <v>-232</v>
      </c>
      <c r="B470" s="10">
        <v>0.21</v>
      </c>
    </row>
    <row r="471" spans="1:2" ht="15">
      <c r="A471" s="1">
        <v>-231</v>
      </c>
      <c r="B471" s="10">
        <v>0.21</v>
      </c>
    </row>
    <row r="472" spans="1:2" ht="15">
      <c r="A472" s="1">
        <v>-230</v>
      </c>
      <c r="B472" s="10">
        <v>0.21</v>
      </c>
    </row>
    <row r="473" spans="1:2" ht="15">
      <c r="A473" s="1">
        <v>-229</v>
      </c>
      <c r="B473" s="10">
        <v>0.21</v>
      </c>
    </row>
    <row r="474" spans="1:2" ht="15">
      <c r="A474" s="1">
        <v>-228</v>
      </c>
      <c r="B474" s="10">
        <v>0.21</v>
      </c>
    </row>
    <row r="475" spans="1:2" ht="15">
      <c r="A475" s="1">
        <v>-227</v>
      </c>
      <c r="B475" s="10">
        <v>0.21</v>
      </c>
    </row>
    <row r="476" spans="1:2" ht="15">
      <c r="A476" s="1">
        <v>-226</v>
      </c>
      <c r="B476" s="10">
        <v>0.21</v>
      </c>
    </row>
    <row r="477" spans="1:2" ht="15">
      <c r="A477" s="1">
        <v>-225</v>
      </c>
      <c r="B477" s="10">
        <v>0.22</v>
      </c>
    </row>
    <row r="478" spans="1:2" ht="15">
      <c r="A478" s="1">
        <v>-224</v>
      </c>
      <c r="B478" s="10">
        <v>0.22</v>
      </c>
    </row>
    <row r="479" spans="1:2" ht="15">
      <c r="A479" s="1">
        <v>-223</v>
      </c>
      <c r="B479" s="10">
        <v>0.22</v>
      </c>
    </row>
    <row r="480" spans="1:2" ht="15">
      <c r="A480" s="1">
        <v>-222</v>
      </c>
      <c r="B480" s="10">
        <v>0.22</v>
      </c>
    </row>
    <row r="481" spans="1:2" ht="15">
      <c r="A481" s="1">
        <v>-221</v>
      </c>
      <c r="B481" s="10">
        <v>0.22</v>
      </c>
    </row>
    <row r="482" spans="1:2" ht="15">
      <c r="A482" s="1">
        <v>-220</v>
      </c>
      <c r="B482" s="10">
        <v>0.22</v>
      </c>
    </row>
    <row r="483" spans="1:2" ht="15">
      <c r="A483" s="1">
        <v>-219</v>
      </c>
      <c r="B483" s="10">
        <v>0.22</v>
      </c>
    </row>
    <row r="484" spans="1:2" ht="15">
      <c r="A484" s="1">
        <v>-218</v>
      </c>
      <c r="B484" s="10">
        <v>0.22</v>
      </c>
    </row>
    <row r="485" spans="1:2" ht="15">
      <c r="A485" s="1">
        <v>-217</v>
      </c>
      <c r="B485" s="10">
        <v>0.22</v>
      </c>
    </row>
    <row r="486" spans="1:2" ht="15">
      <c r="A486" s="1">
        <v>-216</v>
      </c>
      <c r="B486" s="10">
        <v>0.22</v>
      </c>
    </row>
    <row r="487" spans="1:2" ht="15">
      <c r="A487" s="1">
        <v>-215</v>
      </c>
      <c r="B487" s="10">
        <v>0.23</v>
      </c>
    </row>
    <row r="488" spans="1:2" ht="15">
      <c r="A488" s="1">
        <v>-214</v>
      </c>
      <c r="B488" s="10">
        <v>0.23</v>
      </c>
    </row>
    <row r="489" spans="1:2" ht="15">
      <c r="A489" s="1">
        <v>-213</v>
      </c>
      <c r="B489" s="10">
        <v>0.23</v>
      </c>
    </row>
    <row r="490" spans="1:2" ht="15">
      <c r="A490" s="1">
        <v>-212</v>
      </c>
      <c r="B490" s="10">
        <v>0.23</v>
      </c>
    </row>
    <row r="491" spans="1:2" ht="15">
      <c r="A491" s="1">
        <v>-211</v>
      </c>
      <c r="B491" s="10">
        <v>0.23</v>
      </c>
    </row>
    <row r="492" spans="1:2" ht="15">
      <c r="A492" s="1">
        <v>-210</v>
      </c>
      <c r="B492" s="10">
        <v>0.23</v>
      </c>
    </row>
    <row r="493" spans="1:2" ht="15">
      <c r="A493" s="1">
        <v>-209</v>
      </c>
      <c r="B493" s="10">
        <v>0.23</v>
      </c>
    </row>
    <row r="494" spans="1:2" ht="15">
      <c r="A494" s="1">
        <v>-208</v>
      </c>
      <c r="B494" s="10">
        <v>0.23</v>
      </c>
    </row>
    <row r="495" spans="1:2" ht="15">
      <c r="A495" s="1">
        <v>-207</v>
      </c>
      <c r="B495" s="10">
        <v>0.23</v>
      </c>
    </row>
    <row r="496" spans="1:2" ht="15">
      <c r="A496" s="1">
        <v>-206</v>
      </c>
      <c r="B496" s="10">
        <v>0.24</v>
      </c>
    </row>
    <row r="497" spans="1:2" ht="15">
      <c r="A497" s="1">
        <v>-205</v>
      </c>
      <c r="B497" s="10">
        <v>0.24</v>
      </c>
    </row>
    <row r="498" spans="1:2" ht="15">
      <c r="A498" s="1">
        <v>-204</v>
      </c>
      <c r="B498" s="10">
        <v>0.24</v>
      </c>
    </row>
    <row r="499" spans="1:2" ht="15">
      <c r="A499" s="1">
        <v>-203</v>
      </c>
      <c r="B499" s="10">
        <v>0.24</v>
      </c>
    </row>
    <row r="500" spans="1:2" ht="15">
      <c r="A500" s="1">
        <v>-202</v>
      </c>
      <c r="B500" s="10">
        <v>0.24</v>
      </c>
    </row>
    <row r="501" spans="1:2" ht="15">
      <c r="A501" s="1">
        <v>-201</v>
      </c>
      <c r="B501" s="10">
        <v>0.24</v>
      </c>
    </row>
    <row r="502" spans="1:2" ht="15">
      <c r="A502" s="1">
        <v>-200</v>
      </c>
      <c r="B502" s="10">
        <v>0.24</v>
      </c>
    </row>
    <row r="503" spans="1:2" ht="15">
      <c r="A503" s="1">
        <v>-199</v>
      </c>
      <c r="B503" s="10">
        <v>0.24</v>
      </c>
    </row>
    <row r="504" spans="1:2" ht="15">
      <c r="A504" s="1">
        <v>-198</v>
      </c>
      <c r="B504" s="10">
        <v>0.24</v>
      </c>
    </row>
    <row r="505" spans="1:2" ht="15">
      <c r="A505" s="1">
        <v>-197</v>
      </c>
      <c r="B505" s="10">
        <v>0.25</v>
      </c>
    </row>
    <row r="506" spans="1:2" ht="15">
      <c r="A506" s="1">
        <v>-196</v>
      </c>
      <c r="B506" s="10">
        <v>0.25</v>
      </c>
    </row>
    <row r="507" spans="1:2" ht="15">
      <c r="A507" s="1">
        <v>-195</v>
      </c>
      <c r="B507" s="10">
        <v>0.25</v>
      </c>
    </row>
    <row r="508" spans="1:2" ht="15">
      <c r="A508" s="1">
        <v>-194</v>
      </c>
      <c r="B508" s="10">
        <v>0.25</v>
      </c>
    </row>
    <row r="509" spans="1:2" ht="15">
      <c r="A509" s="1">
        <v>-193</v>
      </c>
      <c r="B509" s="10">
        <v>0.25</v>
      </c>
    </row>
    <row r="510" spans="1:2" ht="15">
      <c r="A510" s="1">
        <v>-192</v>
      </c>
      <c r="B510" s="10">
        <v>0.25</v>
      </c>
    </row>
    <row r="511" spans="1:2" ht="15">
      <c r="A511" s="1">
        <v>-191</v>
      </c>
      <c r="B511" s="10">
        <v>0.25</v>
      </c>
    </row>
    <row r="512" spans="1:2" ht="15">
      <c r="A512" s="1">
        <v>-190</v>
      </c>
      <c r="B512" s="10">
        <v>0.25</v>
      </c>
    </row>
    <row r="513" spans="1:2" ht="15">
      <c r="A513" s="1">
        <v>-189</v>
      </c>
      <c r="B513" s="10">
        <v>0.25</v>
      </c>
    </row>
    <row r="514" spans="1:2" ht="15">
      <c r="A514" s="1">
        <v>-188</v>
      </c>
      <c r="B514" s="10">
        <v>0.26</v>
      </c>
    </row>
    <row r="515" spans="1:2" ht="15">
      <c r="A515" s="1">
        <v>-187</v>
      </c>
      <c r="B515" s="10">
        <v>0.26</v>
      </c>
    </row>
    <row r="516" spans="1:2" ht="15">
      <c r="A516" s="1">
        <v>-186</v>
      </c>
      <c r="B516" s="10">
        <v>0.26</v>
      </c>
    </row>
    <row r="517" spans="1:2" ht="15">
      <c r="A517" s="1">
        <v>-185</v>
      </c>
      <c r="B517" s="10">
        <v>0.26</v>
      </c>
    </row>
    <row r="518" spans="1:2" ht="15">
      <c r="A518" s="1">
        <v>-184</v>
      </c>
      <c r="B518" s="10">
        <v>0.26</v>
      </c>
    </row>
    <row r="519" spans="1:2" ht="15">
      <c r="A519" s="1">
        <v>-183</v>
      </c>
      <c r="B519" s="10">
        <v>0.26</v>
      </c>
    </row>
    <row r="520" spans="1:2" ht="15">
      <c r="A520" s="1">
        <v>-182</v>
      </c>
      <c r="B520" s="10">
        <v>0.26</v>
      </c>
    </row>
    <row r="521" spans="1:2" ht="15">
      <c r="A521" s="1">
        <v>-181</v>
      </c>
      <c r="B521" s="10">
        <v>0.26</v>
      </c>
    </row>
    <row r="522" spans="1:2" ht="15">
      <c r="A522" s="1">
        <v>-180</v>
      </c>
      <c r="B522" s="10">
        <v>0.26</v>
      </c>
    </row>
    <row r="523" spans="1:2" ht="15">
      <c r="A523" s="1">
        <v>-179</v>
      </c>
      <c r="B523" s="10">
        <v>0.27</v>
      </c>
    </row>
    <row r="524" spans="1:2" ht="15">
      <c r="A524" s="1">
        <v>-178</v>
      </c>
      <c r="B524" s="10">
        <v>0.27</v>
      </c>
    </row>
    <row r="525" spans="1:2" ht="15">
      <c r="A525" s="1">
        <v>-177</v>
      </c>
      <c r="B525" s="10">
        <v>0.27</v>
      </c>
    </row>
    <row r="526" spans="1:2" ht="15">
      <c r="A526" s="1">
        <v>-176</v>
      </c>
      <c r="B526" s="10">
        <v>0.27</v>
      </c>
    </row>
    <row r="527" spans="1:2" ht="15">
      <c r="A527" s="1">
        <v>-175</v>
      </c>
      <c r="B527" s="10">
        <v>0.27</v>
      </c>
    </row>
    <row r="528" spans="1:2" ht="15">
      <c r="A528" s="1">
        <v>-174</v>
      </c>
      <c r="B528" s="10">
        <v>0.27</v>
      </c>
    </row>
    <row r="529" spans="1:2" ht="15">
      <c r="A529" s="1">
        <v>-173</v>
      </c>
      <c r="B529" s="10">
        <v>0.27</v>
      </c>
    </row>
    <row r="530" spans="1:2" ht="15">
      <c r="A530" s="1">
        <v>-172</v>
      </c>
      <c r="B530" s="10">
        <v>0.27</v>
      </c>
    </row>
    <row r="531" spans="1:2" ht="15">
      <c r="A531" s="1">
        <v>-171</v>
      </c>
      <c r="B531" s="10">
        <v>0.27</v>
      </c>
    </row>
    <row r="532" spans="1:2" ht="15">
      <c r="A532" s="1">
        <v>-170</v>
      </c>
      <c r="B532" s="10">
        <v>0.28</v>
      </c>
    </row>
    <row r="533" spans="1:2" ht="15">
      <c r="A533" s="1">
        <v>-169</v>
      </c>
      <c r="B533" s="10">
        <v>0.28</v>
      </c>
    </row>
    <row r="534" spans="1:2" ht="15">
      <c r="A534" s="1">
        <v>-168</v>
      </c>
      <c r="B534" s="10">
        <v>0.28</v>
      </c>
    </row>
    <row r="535" spans="1:2" ht="15">
      <c r="A535" s="1">
        <v>-167</v>
      </c>
      <c r="B535" s="10">
        <v>0.28</v>
      </c>
    </row>
    <row r="536" spans="1:2" ht="15">
      <c r="A536" s="1">
        <v>-166</v>
      </c>
      <c r="B536" s="10">
        <v>0.28</v>
      </c>
    </row>
    <row r="537" spans="1:2" ht="15">
      <c r="A537" s="1">
        <v>-165</v>
      </c>
      <c r="B537" s="10">
        <v>0.28</v>
      </c>
    </row>
    <row r="538" spans="1:2" ht="15">
      <c r="A538" s="1">
        <v>-164</v>
      </c>
      <c r="B538" s="10">
        <v>0.28</v>
      </c>
    </row>
    <row r="539" spans="1:2" ht="15">
      <c r="A539" s="1">
        <v>-163</v>
      </c>
      <c r="B539" s="10">
        <v>0.28</v>
      </c>
    </row>
    <row r="540" spans="1:2" ht="15">
      <c r="A540" s="1">
        <v>-162</v>
      </c>
      <c r="B540" s="10">
        <v>0.29</v>
      </c>
    </row>
    <row r="541" spans="1:2" ht="15">
      <c r="A541" s="1">
        <v>-161</v>
      </c>
      <c r="B541" s="10">
        <v>0.29</v>
      </c>
    </row>
    <row r="542" spans="1:2" ht="15">
      <c r="A542" s="1">
        <v>-160</v>
      </c>
      <c r="B542" s="10">
        <v>0.29</v>
      </c>
    </row>
    <row r="543" spans="1:2" ht="15">
      <c r="A543" s="1">
        <v>-159</v>
      </c>
      <c r="B543" s="10">
        <v>0.29</v>
      </c>
    </row>
    <row r="544" spans="1:2" ht="15">
      <c r="A544" s="1">
        <v>-158</v>
      </c>
      <c r="B544" s="10">
        <v>0.29</v>
      </c>
    </row>
    <row r="545" spans="1:2" ht="15">
      <c r="A545" s="1">
        <v>-157</v>
      </c>
      <c r="B545" s="10">
        <v>0.29</v>
      </c>
    </row>
    <row r="546" spans="1:2" ht="15">
      <c r="A546" s="1">
        <v>-156</v>
      </c>
      <c r="B546" s="10">
        <v>0.29</v>
      </c>
    </row>
    <row r="547" spans="1:2" ht="15">
      <c r="A547" s="1">
        <v>-155</v>
      </c>
      <c r="B547" s="10">
        <v>0.29</v>
      </c>
    </row>
    <row r="548" spans="1:2" ht="15">
      <c r="A548" s="1">
        <v>-154</v>
      </c>
      <c r="B548" s="10">
        <v>0.29</v>
      </c>
    </row>
    <row r="549" spans="1:2" ht="15">
      <c r="A549" s="1">
        <v>-153</v>
      </c>
      <c r="B549" s="10">
        <v>0.3</v>
      </c>
    </row>
    <row r="550" spans="1:2" ht="15">
      <c r="A550" s="1">
        <v>-152</v>
      </c>
      <c r="B550" s="10">
        <v>0.3</v>
      </c>
    </row>
    <row r="551" spans="1:2" ht="15">
      <c r="A551" s="1">
        <v>-151</v>
      </c>
      <c r="B551" s="10">
        <v>0.3</v>
      </c>
    </row>
    <row r="552" spans="1:2" ht="15">
      <c r="A552" s="1">
        <v>-150</v>
      </c>
      <c r="B552" s="10">
        <v>0.3</v>
      </c>
    </row>
    <row r="553" spans="1:2" ht="15">
      <c r="A553" s="1">
        <v>-149</v>
      </c>
      <c r="B553" s="10">
        <v>0.3</v>
      </c>
    </row>
    <row r="554" spans="1:2" ht="15">
      <c r="A554" s="1">
        <v>-148</v>
      </c>
      <c r="B554" s="10">
        <v>0.3</v>
      </c>
    </row>
    <row r="555" spans="1:2" ht="15">
      <c r="A555" s="1">
        <v>-147</v>
      </c>
      <c r="B555" s="10">
        <v>0.3</v>
      </c>
    </row>
    <row r="556" spans="1:2" ht="15">
      <c r="A556" s="1">
        <v>-146</v>
      </c>
      <c r="B556" s="10">
        <v>0.3</v>
      </c>
    </row>
    <row r="557" spans="1:2" ht="15">
      <c r="A557" s="1">
        <v>-145</v>
      </c>
      <c r="B557" s="10">
        <v>0.31</v>
      </c>
    </row>
    <row r="558" spans="1:2" ht="15">
      <c r="A558" s="1">
        <v>-144</v>
      </c>
      <c r="B558" s="10">
        <v>0.31</v>
      </c>
    </row>
    <row r="559" spans="1:2" ht="15">
      <c r="A559" s="1">
        <v>-143</v>
      </c>
      <c r="B559" s="10">
        <v>0.31</v>
      </c>
    </row>
    <row r="560" spans="1:2" ht="15">
      <c r="A560" s="1">
        <v>-142</v>
      </c>
      <c r="B560" s="10">
        <v>0.31</v>
      </c>
    </row>
    <row r="561" spans="1:2" ht="15">
      <c r="A561" s="1">
        <v>-141</v>
      </c>
      <c r="B561" s="10">
        <v>0.31</v>
      </c>
    </row>
    <row r="562" spans="1:2" ht="15">
      <c r="A562" s="1">
        <v>-140</v>
      </c>
      <c r="B562" s="10">
        <v>0.31</v>
      </c>
    </row>
    <row r="563" spans="1:2" ht="15">
      <c r="A563" s="1">
        <v>-139</v>
      </c>
      <c r="B563" s="10">
        <v>0.31</v>
      </c>
    </row>
    <row r="564" spans="1:2" ht="15">
      <c r="A564" s="1">
        <v>-138</v>
      </c>
      <c r="B564" s="10">
        <v>0.31</v>
      </c>
    </row>
    <row r="565" spans="1:2" ht="15">
      <c r="A565" s="1">
        <v>-137</v>
      </c>
      <c r="B565" s="10">
        <v>0.32</v>
      </c>
    </row>
    <row r="566" spans="1:2" ht="15">
      <c r="A566" s="1">
        <v>-136</v>
      </c>
      <c r="B566" s="10">
        <v>0.32</v>
      </c>
    </row>
    <row r="567" spans="1:2" ht="15">
      <c r="A567" s="1">
        <v>-135</v>
      </c>
      <c r="B567" s="10">
        <v>0.32</v>
      </c>
    </row>
    <row r="568" spans="1:2" ht="15">
      <c r="A568" s="1">
        <v>-134</v>
      </c>
      <c r="B568" s="10">
        <v>0.32</v>
      </c>
    </row>
    <row r="569" spans="1:2" ht="15">
      <c r="A569" s="1">
        <v>-133</v>
      </c>
      <c r="B569" s="10">
        <v>0.32</v>
      </c>
    </row>
    <row r="570" spans="1:2" ht="15">
      <c r="A570" s="1">
        <v>-132</v>
      </c>
      <c r="B570" s="10">
        <v>0.32</v>
      </c>
    </row>
    <row r="571" spans="1:2" ht="15">
      <c r="A571" s="1">
        <v>-131</v>
      </c>
      <c r="B571" s="10">
        <v>0.32</v>
      </c>
    </row>
    <row r="572" spans="1:2" ht="15">
      <c r="A572" s="1">
        <v>-130</v>
      </c>
      <c r="B572" s="10">
        <v>0.32</v>
      </c>
    </row>
    <row r="573" spans="1:2" ht="15">
      <c r="A573" s="1">
        <v>-129</v>
      </c>
      <c r="B573" s="10">
        <v>0.33</v>
      </c>
    </row>
    <row r="574" spans="1:2" ht="15">
      <c r="A574" s="1">
        <v>-128</v>
      </c>
      <c r="B574" s="10">
        <v>0.33</v>
      </c>
    </row>
    <row r="575" spans="1:2" ht="15">
      <c r="A575" s="1">
        <v>-127</v>
      </c>
      <c r="B575" s="10">
        <v>0.33</v>
      </c>
    </row>
    <row r="576" spans="1:2" ht="15">
      <c r="A576" s="1">
        <v>-126</v>
      </c>
      <c r="B576" s="10">
        <v>0.33</v>
      </c>
    </row>
    <row r="577" spans="1:2" ht="15">
      <c r="A577" s="1">
        <v>-125</v>
      </c>
      <c r="B577" s="10">
        <v>0.33</v>
      </c>
    </row>
    <row r="578" spans="1:2" ht="15">
      <c r="A578" s="1">
        <v>-124</v>
      </c>
      <c r="B578" s="10">
        <v>0.33</v>
      </c>
    </row>
    <row r="579" spans="1:2" ht="15">
      <c r="A579" s="1">
        <v>-123</v>
      </c>
      <c r="B579" s="10">
        <v>0.33</v>
      </c>
    </row>
    <row r="580" spans="1:2" ht="15">
      <c r="A580" s="1">
        <v>-122</v>
      </c>
      <c r="B580" s="10">
        <v>0.33</v>
      </c>
    </row>
    <row r="581" spans="1:2" ht="15">
      <c r="A581" s="1">
        <v>-121</v>
      </c>
      <c r="B581" s="10">
        <v>0.34</v>
      </c>
    </row>
    <row r="582" spans="1:2" ht="15">
      <c r="A582" s="1">
        <v>-120</v>
      </c>
      <c r="B582" s="10">
        <v>0.34</v>
      </c>
    </row>
    <row r="583" spans="1:2" ht="15">
      <c r="A583" s="1">
        <v>-119</v>
      </c>
      <c r="B583" s="10">
        <v>0.34</v>
      </c>
    </row>
    <row r="584" spans="1:2" ht="15">
      <c r="A584" s="1">
        <v>-118</v>
      </c>
      <c r="B584" s="10">
        <v>0.34</v>
      </c>
    </row>
    <row r="585" spans="1:2" ht="15">
      <c r="A585" s="1">
        <v>-117</v>
      </c>
      <c r="B585" s="10">
        <v>0.34</v>
      </c>
    </row>
    <row r="586" spans="1:2" ht="15">
      <c r="A586" s="1">
        <v>-116</v>
      </c>
      <c r="B586" s="10">
        <v>0.34</v>
      </c>
    </row>
    <row r="587" spans="1:2" ht="15">
      <c r="A587" s="1">
        <v>-115</v>
      </c>
      <c r="B587" s="10">
        <v>0.34</v>
      </c>
    </row>
    <row r="588" spans="1:2" ht="15">
      <c r="A588" s="1">
        <v>-114</v>
      </c>
      <c r="B588" s="10">
        <v>0.34</v>
      </c>
    </row>
    <row r="589" spans="1:2" ht="15">
      <c r="A589" s="1">
        <v>-113</v>
      </c>
      <c r="B589" s="10">
        <v>0.35</v>
      </c>
    </row>
    <row r="590" spans="1:2" ht="15">
      <c r="A590" s="1">
        <v>-112</v>
      </c>
      <c r="B590" s="10">
        <v>0.35</v>
      </c>
    </row>
    <row r="591" spans="1:2" ht="15">
      <c r="A591" s="1">
        <v>-111</v>
      </c>
      <c r="B591" s="10">
        <v>0.35</v>
      </c>
    </row>
    <row r="592" spans="1:2" ht="15">
      <c r="A592" s="1">
        <v>-110</v>
      </c>
      <c r="B592" s="10">
        <v>0.35</v>
      </c>
    </row>
    <row r="593" spans="1:2" ht="15">
      <c r="A593" s="1">
        <v>-109</v>
      </c>
      <c r="B593" s="10">
        <v>0.35</v>
      </c>
    </row>
    <row r="594" spans="1:2" ht="15">
      <c r="A594" s="1">
        <v>-108</v>
      </c>
      <c r="B594" s="10">
        <v>0.35</v>
      </c>
    </row>
    <row r="595" spans="1:2" ht="15">
      <c r="A595" s="1">
        <v>-107</v>
      </c>
      <c r="B595" s="10">
        <v>0.35</v>
      </c>
    </row>
    <row r="596" spans="1:2" ht="15">
      <c r="A596" s="1">
        <v>-106</v>
      </c>
      <c r="B596" s="10">
        <v>0.36</v>
      </c>
    </row>
    <row r="597" spans="1:2" ht="15">
      <c r="A597" s="1">
        <v>-105</v>
      </c>
      <c r="B597" s="10">
        <v>0.36</v>
      </c>
    </row>
    <row r="598" spans="1:2" ht="15">
      <c r="A598" s="1">
        <v>-104</v>
      </c>
      <c r="B598" s="10">
        <v>0.36</v>
      </c>
    </row>
    <row r="599" spans="1:2" ht="15">
      <c r="A599" s="1">
        <v>-103</v>
      </c>
      <c r="B599" s="10">
        <v>0.36</v>
      </c>
    </row>
    <row r="600" spans="1:2" ht="15">
      <c r="A600" s="1">
        <v>-102</v>
      </c>
      <c r="B600" s="10">
        <v>0.36</v>
      </c>
    </row>
    <row r="601" spans="1:2" ht="15">
      <c r="A601" s="1">
        <v>-101</v>
      </c>
      <c r="B601" s="10">
        <v>0.36</v>
      </c>
    </row>
    <row r="602" spans="1:2" ht="15">
      <c r="A602" s="1">
        <v>-100</v>
      </c>
      <c r="B602" s="10">
        <v>0.36</v>
      </c>
    </row>
    <row r="603" spans="1:2" ht="15">
      <c r="A603" s="1">
        <v>-99</v>
      </c>
      <c r="B603" s="10">
        <v>0.36</v>
      </c>
    </row>
    <row r="604" spans="1:2" ht="15">
      <c r="A604" s="1">
        <v>-98</v>
      </c>
      <c r="B604" s="10">
        <v>0.37</v>
      </c>
    </row>
    <row r="605" spans="1:2" ht="15">
      <c r="A605" s="1">
        <v>-97</v>
      </c>
      <c r="B605" s="10">
        <v>0.37</v>
      </c>
    </row>
    <row r="606" spans="1:2" ht="15">
      <c r="A606" s="1">
        <v>-96</v>
      </c>
      <c r="B606" s="10">
        <v>0.37</v>
      </c>
    </row>
    <row r="607" spans="1:2" ht="15">
      <c r="A607" s="1">
        <v>-95</v>
      </c>
      <c r="B607" s="10">
        <v>0.37</v>
      </c>
    </row>
    <row r="608" spans="1:2" ht="15">
      <c r="A608" s="1">
        <v>-94</v>
      </c>
      <c r="B608" s="10">
        <v>0.37</v>
      </c>
    </row>
    <row r="609" spans="1:2" ht="15">
      <c r="A609" s="1">
        <v>-93</v>
      </c>
      <c r="B609" s="10">
        <v>0.37</v>
      </c>
    </row>
    <row r="610" spans="1:2" ht="15">
      <c r="A610" s="1">
        <v>-92</v>
      </c>
      <c r="B610" s="10">
        <v>0.37</v>
      </c>
    </row>
    <row r="611" spans="1:2" ht="15">
      <c r="A611" s="1">
        <v>-91</v>
      </c>
      <c r="B611" s="10">
        <v>0.38</v>
      </c>
    </row>
    <row r="612" spans="1:2" ht="15">
      <c r="A612" s="1">
        <v>-90</v>
      </c>
      <c r="B612" s="10">
        <v>0.38</v>
      </c>
    </row>
    <row r="613" spans="1:2" ht="15">
      <c r="A613" s="1">
        <v>-89</v>
      </c>
      <c r="B613" s="10">
        <v>0.38</v>
      </c>
    </row>
    <row r="614" spans="1:2" ht="15">
      <c r="A614" s="1">
        <v>-88</v>
      </c>
      <c r="B614" s="10">
        <v>0.38</v>
      </c>
    </row>
    <row r="615" spans="1:2" ht="15">
      <c r="A615" s="1">
        <v>-87</v>
      </c>
      <c r="B615" s="10">
        <v>0.38</v>
      </c>
    </row>
    <row r="616" spans="1:2" ht="15">
      <c r="A616" s="1">
        <v>-86</v>
      </c>
      <c r="B616" s="10">
        <v>0.38</v>
      </c>
    </row>
    <row r="617" spans="1:2" ht="15">
      <c r="A617" s="1">
        <v>-85</v>
      </c>
      <c r="B617" s="10">
        <v>0.38</v>
      </c>
    </row>
    <row r="618" spans="1:2" ht="15">
      <c r="A618" s="1">
        <v>-84</v>
      </c>
      <c r="B618" s="10">
        <v>0.38</v>
      </c>
    </row>
    <row r="619" spans="1:2" ht="15">
      <c r="A619" s="1">
        <v>-83</v>
      </c>
      <c r="B619" s="10">
        <v>0.39</v>
      </c>
    </row>
    <row r="620" spans="1:2" ht="15">
      <c r="A620" s="1">
        <v>-82</v>
      </c>
      <c r="B620" s="10">
        <v>0.39</v>
      </c>
    </row>
    <row r="621" spans="1:2" ht="15">
      <c r="A621" s="1">
        <v>-81</v>
      </c>
      <c r="B621" s="10">
        <v>0.39</v>
      </c>
    </row>
    <row r="622" spans="1:2" ht="15">
      <c r="A622" s="1">
        <v>-80</v>
      </c>
      <c r="B622" s="10">
        <v>0.39</v>
      </c>
    </row>
    <row r="623" spans="1:2" ht="15">
      <c r="A623" s="1">
        <v>-79</v>
      </c>
      <c r="B623" s="10">
        <v>0.39</v>
      </c>
    </row>
    <row r="624" spans="1:2" ht="15">
      <c r="A624" s="1">
        <v>-78</v>
      </c>
      <c r="B624" s="10">
        <v>0.39</v>
      </c>
    </row>
    <row r="625" spans="1:2" ht="15">
      <c r="A625" s="1">
        <v>-77</v>
      </c>
      <c r="B625" s="10">
        <v>0.39</v>
      </c>
    </row>
    <row r="626" spans="1:2" ht="15">
      <c r="A626" s="1">
        <v>-76</v>
      </c>
      <c r="B626" s="10">
        <v>0.4</v>
      </c>
    </row>
    <row r="627" spans="1:2" ht="15">
      <c r="A627" s="1">
        <v>-75</v>
      </c>
      <c r="B627" s="10">
        <v>0.4</v>
      </c>
    </row>
    <row r="628" spans="1:2" ht="15">
      <c r="A628" s="1">
        <v>-74</v>
      </c>
      <c r="B628" s="10">
        <v>0.4</v>
      </c>
    </row>
    <row r="629" spans="1:2" ht="15">
      <c r="A629" s="1">
        <v>-73</v>
      </c>
      <c r="B629" s="10">
        <v>0.4</v>
      </c>
    </row>
    <row r="630" spans="1:2" ht="15">
      <c r="A630" s="1">
        <v>-72</v>
      </c>
      <c r="B630" s="10">
        <v>0.4</v>
      </c>
    </row>
    <row r="631" spans="1:2" ht="15">
      <c r="A631" s="1">
        <v>-71</v>
      </c>
      <c r="B631" s="10">
        <v>0.4</v>
      </c>
    </row>
    <row r="632" spans="1:2" ht="15">
      <c r="A632" s="1">
        <v>-70</v>
      </c>
      <c r="B632" s="10">
        <v>0.4</v>
      </c>
    </row>
    <row r="633" spans="1:2" ht="15">
      <c r="A633" s="1">
        <v>-69</v>
      </c>
      <c r="B633" s="10">
        <v>0.4</v>
      </c>
    </row>
    <row r="634" spans="1:2" ht="15">
      <c r="A634" s="1">
        <v>-68</v>
      </c>
      <c r="B634" s="10">
        <v>0.41</v>
      </c>
    </row>
    <row r="635" spans="1:2" ht="15">
      <c r="A635" s="1">
        <v>-67</v>
      </c>
      <c r="B635" s="10">
        <v>0.41</v>
      </c>
    </row>
    <row r="636" spans="1:2" ht="15">
      <c r="A636" s="1">
        <v>-66</v>
      </c>
      <c r="B636" s="10">
        <v>0.41</v>
      </c>
    </row>
    <row r="637" spans="1:2" ht="15">
      <c r="A637" s="1">
        <v>-65</v>
      </c>
      <c r="B637" s="10">
        <v>0.41</v>
      </c>
    </row>
    <row r="638" spans="1:2" ht="15">
      <c r="A638" s="1">
        <v>-64</v>
      </c>
      <c r="B638" s="10">
        <v>0.41</v>
      </c>
    </row>
    <row r="639" spans="1:2" ht="15">
      <c r="A639" s="1">
        <v>-63</v>
      </c>
      <c r="B639" s="10">
        <v>0.41</v>
      </c>
    </row>
    <row r="640" spans="1:2" ht="15">
      <c r="A640" s="1">
        <v>-62</v>
      </c>
      <c r="B640" s="10">
        <v>0.41</v>
      </c>
    </row>
    <row r="641" spans="1:2" ht="15">
      <c r="A641" s="1">
        <v>-61</v>
      </c>
      <c r="B641" s="10">
        <v>0.42</v>
      </c>
    </row>
    <row r="642" spans="1:2" ht="15">
      <c r="A642" s="1">
        <v>-60</v>
      </c>
      <c r="B642" s="10">
        <v>0.42</v>
      </c>
    </row>
    <row r="643" spans="1:2" ht="15">
      <c r="A643" s="1">
        <v>-59</v>
      </c>
      <c r="B643" s="10">
        <v>0.42</v>
      </c>
    </row>
    <row r="644" spans="1:2" ht="15">
      <c r="A644" s="1">
        <v>-58</v>
      </c>
      <c r="B644" s="10">
        <v>0.42</v>
      </c>
    </row>
    <row r="645" spans="1:2" ht="15">
      <c r="A645" s="1">
        <v>-57</v>
      </c>
      <c r="B645" s="10">
        <v>0.42</v>
      </c>
    </row>
    <row r="646" spans="1:2" ht="15">
      <c r="A646" s="1">
        <v>-56</v>
      </c>
      <c r="B646" s="10">
        <v>0.42</v>
      </c>
    </row>
    <row r="647" spans="1:2" ht="15">
      <c r="A647" s="1">
        <v>-55</v>
      </c>
      <c r="B647" s="10">
        <v>0.42</v>
      </c>
    </row>
    <row r="648" spans="1:2" ht="15">
      <c r="A648" s="1">
        <v>-54</v>
      </c>
      <c r="B648" s="10">
        <v>0.42</v>
      </c>
    </row>
    <row r="649" spans="1:2" ht="15">
      <c r="A649" s="1">
        <v>-53</v>
      </c>
      <c r="B649" s="10">
        <v>0.43</v>
      </c>
    </row>
    <row r="650" spans="1:2" ht="15">
      <c r="A650" s="1">
        <v>-52</v>
      </c>
      <c r="B650" s="10">
        <v>0.43</v>
      </c>
    </row>
    <row r="651" spans="1:2" ht="15">
      <c r="A651" s="1">
        <v>-51</v>
      </c>
      <c r="B651" s="10">
        <v>0.43</v>
      </c>
    </row>
    <row r="652" spans="1:2" ht="15">
      <c r="A652" s="1">
        <v>-50</v>
      </c>
      <c r="B652" s="10">
        <v>0.43</v>
      </c>
    </row>
    <row r="653" spans="1:2" ht="15">
      <c r="A653" s="1">
        <v>-49</v>
      </c>
      <c r="B653" s="10">
        <v>0.43</v>
      </c>
    </row>
    <row r="654" spans="1:2" ht="15">
      <c r="A654" s="1">
        <v>-48</v>
      </c>
      <c r="B654" s="10">
        <v>0.43</v>
      </c>
    </row>
    <row r="655" spans="1:2" ht="15">
      <c r="A655" s="1">
        <v>-47</v>
      </c>
      <c r="B655" s="10">
        <v>0.43</v>
      </c>
    </row>
    <row r="656" spans="1:2" ht="15">
      <c r="A656" s="1">
        <v>-46</v>
      </c>
      <c r="B656" s="10">
        <v>0.44</v>
      </c>
    </row>
    <row r="657" spans="1:2" ht="15">
      <c r="A657" s="1">
        <v>-45</v>
      </c>
      <c r="B657" s="10">
        <v>0.44</v>
      </c>
    </row>
    <row r="658" spans="1:2" ht="15">
      <c r="A658" s="1">
        <v>-44</v>
      </c>
      <c r="B658" s="10">
        <v>0.44</v>
      </c>
    </row>
    <row r="659" spans="1:2" ht="15">
      <c r="A659" s="1">
        <v>-43</v>
      </c>
      <c r="B659" s="10">
        <v>0.44</v>
      </c>
    </row>
    <row r="660" spans="1:2" ht="15">
      <c r="A660" s="1">
        <v>-42</v>
      </c>
      <c r="B660" s="10">
        <v>0.44</v>
      </c>
    </row>
    <row r="661" spans="1:2" ht="15">
      <c r="A661" s="1">
        <v>-41</v>
      </c>
      <c r="B661" s="10">
        <v>0.44</v>
      </c>
    </row>
    <row r="662" spans="1:2" ht="15">
      <c r="A662" s="1">
        <v>-40</v>
      </c>
      <c r="B662" s="10">
        <v>0.44</v>
      </c>
    </row>
    <row r="663" spans="1:2" ht="15">
      <c r="A663" s="1">
        <v>-39</v>
      </c>
      <c r="B663" s="10">
        <v>0.45</v>
      </c>
    </row>
    <row r="664" spans="1:2" ht="15">
      <c r="A664" s="1">
        <v>-38</v>
      </c>
      <c r="B664" s="10">
        <v>0.45</v>
      </c>
    </row>
    <row r="665" spans="1:2" ht="15">
      <c r="A665" s="1">
        <v>-37</v>
      </c>
      <c r="B665" s="10">
        <v>0.45</v>
      </c>
    </row>
    <row r="666" spans="1:2" ht="15">
      <c r="A666" s="1">
        <v>-36</v>
      </c>
      <c r="B666" s="10">
        <v>0.45</v>
      </c>
    </row>
    <row r="667" spans="1:2" ht="15">
      <c r="A667" s="1">
        <v>-35</v>
      </c>
      <c r="B667" s="10">
        <v>0.45</v>
      </c>
    </row>
    <row r="668" spans="1:2" ht="15">
      <c r="A668" s="1">
        <v>-34</v>
      </c>
      <c r="B668" s="10">
        <v>0.45</v>
      </c>
    </row>
    <row r="669" spans="1:2" ht="15">
      <c r="A669" s="1">
        <v>-33</v>
      </c>
      <c r="B669" s="10">
        <v>0.45</v>
      </c>
    </row>
    <row r="670" spans="1:2" ht="15">
      <c r="A670" s="1">
        <v>-32</v>
      </c>
      <c r="B670" s="10">
        <v>0.46</v>
      </c>
    </row>
    <row r="671" spans="1:2" ht="15">
      <c r="A671" s="1">
        <v>-31</v>
      </c>
      <c r="B671" s="10">
        <v>0.46</v>
      </c>
    </row>
    <row r="672" spans="1:2" ht="15">
      <c r="A672" s="1">
        <v>-30</v>
      </c>
      <c r="B672" s="10">
        <v>0.46</v>
      </c>
    </row>
    <row r="673" spans="1:2" ht="15">
      <c r="A673" s="1">
        <v>-29</v>
      </c>
      <c r="B673" s="10">
        <v>0.46</v>
      </c>
    </row>
    <row r="674" spans="1:2" ht="15">
      <c r="A674" s="1">
        <v>-28</v>
      </c>
      <c r="B674" s="10">
        <v>0.46</v>
      </c>
    </row>
    <row r="675" spans="1:2" ht="15">
      <c r="A675" s="1">
        <v>-27</v>
      </c>
      <c r="B675" s="10">
        <v>0.46</v>
      </c>
    </row>
    <row r="676" spans="1:2" ht="15">
      <c r="A676" s="1">
        <v>-26</v>
      </c>
      <c r="B676" s="10">
        <v>0.46</v>
      </c>
    </row>
    <row r="677" spans="1:2" ht="15">
      <c r="A677" s="1">
        <v>-25</v>
      </c>
      <c r="B677" s="10">
        <v>0.47</v>
      </c>
    </row>
    <row r="678" spans="1:2" ht="15">
      <c r="A678" s="1">
        <v>-24</v>
      </c>
      <c r="B678" s="10">
        <v>0.47</v>
      </c>
    </row>
    <row r="679" spans="1:2" ht="15">
      <c r="A679" s="1">
        <v>-23</v>
      </c>
      <c r="B679" s="10">
        <v>0.47</v>
      </c>
    </row>
    <row r="680" spans="1:2" ht="15">
      <c r="A680" s="1">
        <v>-22</v>
      </c>
      <c r="B680" s="10">
        <v>0.47</v>
      </c>
    </row>
    <row r="681" spans="1:2" ht="15">
      <c r="A681" s="1">
        <v>-21</v>
      </c>
      <c r="B681" s="10">
        <v>0.47</v>
      </c>
    </row>
    <row r="682" spans="1:2" ht="15">
      <c r="A682" s="1">
        <v>-20</v>
      </c>
      <c r="B682" s="10">
        <v>0.47</v>
      </c>
    </row>
    <row r="683" spans="1:2" ht="15">
      <c r="A683" s="1">
        <v>-19</v>
      </c>
      <c r="B683" s="10">
        <v>0.47</v>
      </c>
    </row>
    <row r="684" spans="1:2" ht="15">
      <c r="A684" s="1">
        <v>-18</v>
      </c>
      <c r="B684" s="10">
        <v>0.47</v>
      </c>
    </row>
    <row r="685" spans="1:2" ht="15">
      <c r="A685" s="1">
        <v>-17</v>
      </c>
      <c r="B685" s="10">
        <v>0.48</v>
      </c>
    </row>
    <row r="686" spans="1:2" ht="15">
      <c r="A686" s="1">
        <v>-16</v>
      </c>
      <c r="B686" s="10">
        <v>0.48</v>
      </c>
    </row>
    <row r="687" spans="1:2" ht="15">
      <c r="A687" s="1">
        <v>-15</v>
      </c>
      <c r="B687" s="10">
        <v>0.48</v>
      </c>
    </row>
    <row r="688" spans="1:2" ht="15">
      <c r="A688" s="1">
        <v>-14</v>
      </c>
      <c r="B688" s="10">
        <v>0.48</v>
      </c>
    </row>
    <row r="689" spans="1:2" ht="15">
      <c r="A689" s="1">
        <v>-13</v>
      </c>
      <c r="B689" s="10">
        <v>0.48</v>
      </c>
    </row>
    <row r="690" spans="1:2" ht="15">
      <c r="A690" s="1">
        <v>-12</v>
      </c>
      <c r="B690" s="10">
        <v>0.48</v>
      </c>
    </row>
    <row r="691" spans="1:2" ht="15">
      <c r="A691" s="1">
        <v>-11</v>
      </c>
      <c r="B691" s="10">
        <v>0.48</v>
      </c>
    </row>
    <row r="692" spans="1:2" ht="15">
      <c r="A692" s="1">
        <v>-10</v>
      </c>
      <c r="B692" s="10">
        <v>0.49</v>
      </c>
    </row>
    <row r="693" spans="1:2" ht="15">
      <c r="A693" s="1">
        <v>-9</v>
      </c>
      <c r="B693" s="10">
        <v>0.49</v>
      </c>
    </row>
    <row r="694" spans="1:2" ht="15">
      <c r="A694" s="1">
        <v>-8</v>
      </c>
      <c r="B694" s="10">
        <v>0.49</v>
      </c>
    </row>
    <row r="695" spans="1:2" ht="15">
      <c r="A695" s="1">
        <v>-7</v>
      </c>
      <c r="B695" s="10">
        <v>0.49</v>
      </c>
    </row>
    <row r="696" spans="1:2" ht="15">
      <c r="A696" s="1">
        <v>-6</v>
      </c>
      <c r="B696" s="10">
        <v>0.49</v>
      </c>
    </row>
    <row r="697" spans="1:2" ht="15">
      <c r="A697" s="1">
        <v>-5</v>
      </c>
      <c r="B697" s="10">
        <v>0.49</v>
      </c>
    </row>
    <row r="698" spans="1:2" ht="15">
      <c r="A698" s="1">
        <v>-4</v>
      </c>
      <c r="B698" s="10">
        <v>0.49</v>
      </c>
    </row>
    <row r="699" spans="1:2" ht="15">
      <c r="A699" s="1">
        <v>-3</v>
      </c>
      <c r="B699" s="10">
        <v>0.5</v>
      </c>
    </row>
    <row r="700" spans="1:2" ht="15">
      <c r="A700" s="1">
        <v>-2</v>
      </c>
      <c r="B700" s="10">
        <v>0.5</v>
      </c>
    </row>
    <row r="701" spans="1:2" ht="15">
      <c r="A701" s="1">
        <v>-1</v>
      </c>
      <c r="B701" s="10">
        <v>0.5</v>
      </c>
    </row>
    <row r="702" spans="1:2" ht="15">
      <c r="A702" s="1">
        <v>0</v>
      </c>
      <c r="B702" s="10">
        <v>0.5</v>
      </c>
    </row>
    <row r="703" spans="1:2" ht="15">
      <c r="A703" s="1">
        <v>1</v>
      </c>
      <c r="B703" s="10">
        <v>0.5</v>
      </c>
    </row>
    <row r="704" spans="1:2" ht="15">
      <c r="A704" s="1">
        <v>2</v>
      </c>
      <c r="B704" s="10">
        <v>0.5</v>
      </c>
    </row>
    <row r="705" spans="1:2" ht="15">
      <c r="A705" s="1">
        <v>3</v>
      </c>
      <c r="B705" s="10">
        <v>0.5</v>
      </c>
    </row>
    <row r="706" spans="1:2" ht="15">
      <c r="A706" s="1">
        <v>4</v>
      </c>
      <c r="B706" s="10">
        <v>0.51</v>
      </c>
    </row>
    <row r="707" spans="1:2" ht="15">
      <c r="A707" s="1">
        <v>5</v>
      </c>
      <c r="B707" s="10">
        <v>0.51</v>
      </c>
    </row>
    <row r="708" spans="1:2" ht="15">
      <c r="A708" s="1">
        <v>6</v>
      </c>
      <c r="B708" s="10">
        <v>0.51</v>
      </c>
    </row>
    <row r="709" spans="1:2" ht="15">
      <c r="A709" s="1">
        <v>7</v>
      </c>
      <c r="B709" s="10">
        <v>0.51</v>
      </c>
    </row>
    <row r="710" spans="1:2" ht="15">
      <c r="A710" s="1">
        <v>8</v>
      </c>
      <c r="B710" s="10">
        <v>0.51</v>
      </c>
    </row>
    <row r="711" spans="1:2" ht="15">
      <c r="A711" s="1">
        <v>9</v>
      </c>
      <c r="B711" s="10">
        <v>0.51</v>
      </c>
    </row>
    <row r="712" spans="1:2" ht="15">
      <c r="A712" s="1">
        <v>10</v>
      </c>
      <c r="B712" s="10">
        <v>0.51</v>
      </c>
    </row>
    <row r="713" spans="1:2" ht="15">
      <c r="A713" s="1">
        <v>11</v>
      </c>
      <c r="B713" s="10">
        <v>0.52</v>
      </c>
    </row>
    <row r="714" spans="1:2" ht="15">
      <c r="A714" s="1">
        <v>12</v>
      </c>
      <c r="B714" s="10">
        <v>0.52</v>
      </c>
    </row>
    <row r="715" spans="1:2" ht="15">
      <c r="A715" s="1">
        <v>13</v>
      </c>
      <c r="B715" s="10">
        <v>0.52</v>
      </c>
    </row>
    <row r="716" spans="1:2" ht="15">
      <c r="A716" s="1">
        <v>14</v>
      </c>
      <c r="B716" s="10">
        <v>0.52</v>
      </c>
    </row>
    <row r="717" spans="1:2" ht="15">
      <c r="A717" s="1">
        <v>15</v>
      </c>
      <c r="B717" s="10">
        <v>0.52</v>
      </c>
    </row>
    <row r="718" spans="1:2" ht="15">
      <c r="A718" s="1">
        <v>16</v>
      </c>
      <c r="B718" s="10">
        <v>0.52</v>
      </c>
    </row>
    <row r="719" spans="1:2" ht="15">
      <c r="A719" s="1">
        <v>17</v>
      </c>
      <c r="B719" s="10">
        <v>0.52</v>
      </c>
    </row>
    <row r="720" spans="1:2" ht="15">
      <c r="A720" s="1">
        <v>18</v>
      </c>
      <c r="B720" s="10">
        <v>0.53</v>
      </c>
    </row>
    <row r="721" spans="1:2" ht="15">
      <c r="A721" s="1">
        <v>19</v>
      </c>
      <c r="B721" s="10">
        <v>0.53</v>
      </c>
    </row>
    <row r="722" spans="1:2" ht="15">
      <c r="A722" s="1">
        <v>20</v>
      </c>
      <c r="B722" s="10">
        <v>0.53</v>
      </c>
    </row>
    <row r="723" spans="1:2" ht="15">
      <c r="A723" s="1">
        <v>21</v>
      </c>
      <c r="B723" s="10">
        <v>0.53</v>
      </c>
    </row>
    <row r="724" spans="1:2" ht="15">
      <c r="A724" s="1">
        <v>22</v>
      </c>
      <c r="B724" s="10">
        <v>0.53</v>
      </c>
    </row>
    <row r="725" spans="1:2" ht="15">
      <c r="A725" s="1">
        <v>23</v>
      </c>
      <c r="B725" s="10">
        <v>0.53</v>
      </c>
    </row>
    <row r="726" spans="1:2" ht="15">
      <c r="A726" s="1">
        <v>24</v>
      </c>
      <c r="B726" s="10">
        <v>0.53</v>
      </c>
    </row>
    <row r="727" spans="1:2" ht="15">
      <c r="A727" s="1">
        <v>25</v>
      </c>
      <c r="B727" s="10">
        <v>0.53</v>
      </c>
    </row>
    <row r="728" spans="1:2" ht="15">
      <c r="A728" s="1">
        <v>26</v>
      </c>
      <c r="B728" s="10">
        <v>0.54</v>
      </c>
    </row>
    <row r="729" spans="1:2" ht="15">
      <c r="A729" s="1">
        <v>27</v>
      </c>
      <c r="B729" s="10">
        <v>0.54</v>
      </c>
    </row>
    <row r="730" spans="1:2" ht="15">
      <c r="A730" s="1">
        <v>28</v>
      </c>
      <c r="B730" s="10">
        <v>0.54</v>
      </c>
    </row>
    <row r="731" spans="1:2" ht="15">
      <c r="A731" s="1">
        <v>29</v>
      </c>
      <c r="B731" s="10">
        <v>0.54</v>
      </c>
    </row>
    <row r="732" spans="1:2" ht="15">
      <c r="A732" s="1">
        <v>30</v>
      </c>
      <c r="B732" s="10">
        <v>0.54</v>
      </c>
    </row>
    <row r="733" spans="1:2" ht="15">
      <c r="A733" s="1">
        <v>31</v>
      </c>
      <c r="B733" s="10">
        <v>0.54</v>
      </c>
    </row>
    <row r="734" spans="1:2" ht="15">
      <c r="A734" s="1">
        <v>32</v>
      </c>
      <c r="B734" s="10">
        <v>0.54</v>
      </c>
    </row>
    <row r="735" spans="1:2" ht="15">
      <c r="A735" s="1">
        <v>33</v>
      </c>
      <c r="B735" s="10">
        <v>0.55</v>
      </c>
    </row>
    <row r="736" spans="1:2" ht="15">
      <c r="A736" s="1">
        <v>34</v>
      </c>
      <c r="B736" s="10">
        <v>0.55</v>
      </c>
    </row>
    <row r="737" spans="1:2" ht="15">
      <c r="A737" s="1">
        <v>35</v>
      </c>
      <c r="B737" s="10">
        <v>0.55</v>
      </c>
    </row>
    <row r="738" spans="1:2" ht="15">
      <c r="A738" s="1">
        <v>36</v>
      </c>
      <c r="B738" s="10">
        <v>0.55</v>
      </c>
    </row>
    <row r="739" spans="1:2" ht="15">
      <c r="A739" s="1">
        <v>37</v>
      </c>
      <c r="B739" s="10">
        <v>0.55</v>
      </c>
    </row>
    <row r="740" spans="1:2" ht="15">
      <c r="A740" s="1">
        <v>38</v>
      </c>
      <c r="B740" s="10">
        <v>0.55</v>
      </c>
    </row>
    <row r="741" spans="1:2" ht="15">
      <c r="A741" s="1">
        <v>39</v>
      </c>
      <c r="B741" s="10">
        <v>0.55</v>
      </c>
    </row>
    <row r="742" spans="1:2" ht="15">
      <c r="A742" s="1">
        <v>40</v>
      </c>
      <c r="B742" s="10">
        <v>0.56</v>
      </c>
    </row>
    <row r="743" spans="1:2" ht="15">
      <c r="A743" s="1">
        <v>41</v>
      </c>
      <c r="B743" s="10">
        <v>0.56</v>
      </c>
    </row>
    <row r="744" spans="1:2" ht="15">
      <c r="A744" s="1">
        <v>42</v>
      </c>
      <c r="B744" s="10">
        <v>0.56</v>
      </c>
    </row>
    <row r="745" spans="1:2" ht="15">
      <c r="A745" s="1">
        <v>43</v>
      </c>
      <c r="B745" s="10">
        <v>0.56</v>
      </c>
    </row>
    <row r="746" spans="1:2" ht="15">
      <c r="A746" s="1">
        <v>44</v>
      </c>
      <c r="B746" s="10">
        <v>0.56</v>
      </c>
    </row>
    <row r="747" spans="1:2" ht="15">
      <c r="A747" s="1">
        <v>45</v>
      </c>
      <c r="B747" s="10">
        <v>0.56</v>
      </c>
    </row>
    <row r="748" spans="1:2" ht="15">
      <c r="A748" s="1">
        <v>46</v>
      </c>
      <c r="B748" s="10">
        <v>0.56</v>
      </c>
    </row>
    <row r="749" spans="1:2" ht="15">
      <c r="A749" s="1">
        <v>47</v>
      </c>
      <c r="B749" s="10">
        <v>0.57</v>
      </c>
    </row>
    <row r="750" spans="1:2" ht="15">
      <c r="A750" s="1">
        <v>48</v>
      </c>
      <c r="B750" s="10">
        <v>0.57</v>
      </c>
    </row>
    <row r="751" spans="1:2" ht="15">
      <c r="A751" s="1">
        <v>49</v>
      </c>
      <c r="B751" s="10">
        <v>0.57</v>
      </c>
    </row>
    <row r="752" spans="1:2" ht="15">
      <c r="A752" s="1">
        <v>50</v>
      </c>
      <c r="B752" s="10">
        <v>0.57</v>
      </c>
    </row>
    <row r="753" spans="1:2" ht="15">
      <c r="A753" s="1">
        <v>51</v>
      </c>
      <c r="B753" s="10">
        <v>0.57</v>
      </c>
    </row>
    <row r="754" spans="1:2" ht="15">
      <c r="A754" s="1">
        <v>52</v>
      </c>
      <c r="B754" s="10">
        <v>0.57</v>
      </c>
    </row>
    <row r="755" spans="1:2" ht="15">
      <c r="A755" s="1">
        <v>53</v>
      </c>
      <c r="B755" s="10">
        <v>0.57</v>
      </c>
    </row>
    <row r="756" spans="1:2" ht="15">
      <c r="A756" s="1">
        <v>54</v>
      </c>
      <c r="B756" s="10">
        <v>0.58</v>
      </c>
    </row>
    <row r="757" spans="1:2" ht="15">
      <c r="A757" s="1">
        <v>55</v>
      </c>
      <c r="B757" s="10">
        <v>0.58</v>
      </c>
    </row>
    <row r="758" spans="1:2" ht="15">
      <c r="A758" s="1">
        <v>56</v>
      </c>
      <c r="B758" s="10">
        <v>0.58</v>
      </c>
    </row>
    <row r="759" spans="1:2" ht="15">
      <c r="A759" s="1">
        <v>57</v>
      </c>
      <c r="B759" s="10">
        <v>0.58</v>
      </c>
    </row>
    <row r="760" spans="1:2" ht="15">
      <c r="A760" s="1">
        <v>58</v>
      </c>
      <c r="B760" s="10">
        <v>0.58</v>
      </c>
    </row>
    <row r="761" spans="1:2" ht="15">
      <c r="A761" s="1">
        <v>59</v>
      </c>
      <c r="B761" s="10">
        <v>0.58</v>
      </c>
    </row>
    <row r="762" spans="1:2" ht="15">
      <c r="A762" s="1">
        <v>60</v>
      </c>
      <c r="B762" s="10">
        <v>0.58</v>
      </c>
    </row>
    <row r="763" spans="1:2" ht="15">
      <c r="A763" s="1">
        <v>61</v>
      </c>
      <c r="B763" s="10">
        <v>0.58</v>
      </c>
    </row>
    <row r="764" spans="1:2" ht="15">
      <c r="A764" s="1">
        <v>62</v>
      </c>
      <c r="B764" s="10">
        <v>0.59</v>
      </c>
    </row>
    <row r="765" spans="1:2" ht="15">
      <c r="A765" s="1">
        <v>63</v>
      </c>
      <c r="B765" s="10">
        <v>0.59</v>
      </c>
    </row>
    <row r="766" spans="1:2" ht="15">
      <c r="A766" s="1">
        <v>64</v>
      </c>
      <c r="B766" s="10">
        <v>0.59</v>
      </c>
    </row>
    <row r="767" spans="1:2" ht="15">
      <c r="A767" s="1">
        <v>65</v>
      </c>
      <c r="B767" s="10">
        <v>0.59</v>
      </c>
    </row>
    <row r="768" spans="1:2" ht="15">
      <c r="A768" s="1">
        <v>66</v>
      </c>
      <c r="B768" s="10">
        <v>0.59</v>
      </c>
    </row>
    <row r="769" spans="1:2" ht="15">
      <c r="A769" s="1">
        <v>67</v>
      </c>
      <c r="B769" s="10">
        <v>0.59</v>
      </c>
    </row>
    <row r="770" spans="1:2" ht="15">
      <c r="A770" s="1">
        <v>68</v>
      </c>
      <c r="B770" s="10">
        <v>0.59</v>
      </c>
    </row>
    <row r="771" spans="1:2" ht="15">
      <c r="A771" s="1">
        <v>69</v>
      </c>
      <c r="B771" s="10">
        <v>0.6</v>
      </c>
    </row>
    <row r="772" spans="1:2" ht="15">
      <c r="A772" s="1">
        <v>70</v>
      </c>
      <c r="B772" s="10">
        <v>0.6</v>
      </c>
    </row>
    <row r="773" spans="1:2" ht="15">
      <c r="A773" s="1">
        <v>71</v>
      </c>
      <c r="B773" s="10">
        <v>0.6</v>
      </c>
    </row>
    <row r="774" spans="1:2" ht="15">
      <c r="A774" s="1">
        <v>72</v>
      </c>
      <c r="B774" s="10">
        <v>0.6</v>
      </c>
    </row>
    <row r="775" spans="1:2" ht="15">
      <c r="A775" s="1">
        <v>73</v>
      </c>
      <c r="B775" s="10">
        <v>0.6</v>
      </c>
    </row>
    <row r="776" spans="1:2" ht="15">
      <c r="A776" s="1">
        <v>74</v>
      </c>
      <c r="B776" s="10">
        <v>0.6</v>
      </c>
    </row>
    <row r="777" spans="1:2" ht="15">
      <c r="A777" s="1">
        <v>75</v>
      </c>
      <c r="B777" s="10">
        <v>0.6</v>
      </c>
    </row>
    <row r="778" spans="1:2" ht="15">
      <c r="A778" s="1">
        <v>76</v>
      </c>
      <c r="B778" s="10">
        <v>0.6</v>
      </c>
    </row>
    <row r="779" spans="1:2" ht="15">
      <c r="A779" s="1">
        <v>77</v>
      </c>
      <c r="B779" s="10">
        <v>0.61</v>
      </c>
    </row>
    <row r="780" spans="1:2" ht="15">
      <c r="A780" s="1">
        <v>78</v>
      </c>
      <c r="B780" s="10">
        <v>0.61</v>
      </c>
    </row>
    <row r="781" spans="1:2" ht="15">
      <c r="A781" s="1">
        <v>79</v>
      </c>
      <c r="B781" s="10">
        <v>0.61</v>
      </c>
    </row>
    <row r="782" spans="1:2" ht="15">
      <c r="A782" s="1">
        <v>80</v>
      </c>
      <c r="B782" s="10">
        <v>0.61</v>
      </c>
    </row>
    <row r="783" spans="1:2" ht="15">
      <c r="A783" s="1">
        <v>81</v>
      </c>
      <c r="B783" s="10">
        <v>0.61</v>
      </c>
    </row>
    <row r="784" spans="1:2" ht="15">
      <c r="A784" s="1">
        <v>82</v>
      </c>
      <c r="B784" s="10">
        <v>0.61</v>
      </c>
    </row>
    <row r="785" spans="1:2" ht="15">
      <c r="A785" s="1">
        <v>83</v>
      </c>
      <c r="B785" s="10">
        <v>0.61</v>
      </c>
    </row>
    <row r="786" spans="1:2" ht="15">
      <c r="A786" s="1">
        <v>84</v>
      </c>
      <c r="B786" s="10">
        <v>0.62</v>
      </c>
    </row>
    <row r="787" spans="1:2" ht="15">
      <c r="A787" s="1">
        <v>85</v>
      </c>
      <c r="B787" s="10">
        <v>0.62</v>
      </c>
    </row>
    <row r="788" spans="1:2" ht="15">
      <c r="A788" s="1">
        <v>86</v>
      </c>
      <c r="B788" s="10">
        <v>0.62</v>
      </c>
    </row>
    <row r="789" spans="1:2" ht="15">
      <c r="A789" s="1">
        <v>87</v>
      </c>
      <c r="B789" s="10">
        <v>0.62</v>
      </c>
    </row>
    <row r="790" spans="1:2" ht="15">
      <c r="A790" s="1">
        <v>88</v>
      </c>
      <c r="B790" s="10">
        <v>0.62</v>
      </c>
    </row>
    <row r="791" spans="1:2" ht="15">
      <c r="A791" s="1">
        <v>89</v>
      </c>
      <c r="B791" s="10">
        <v>0.62</v>
      </c>
    </row>
    <row r="792" spans="1:2" ht="15">
      <c r="A792" s="1">
        <v>90</v>
      </c>
      <c r="B792" s="10">
        <v>0.62</v>
      </c>
    </row>
    <row r="793" spans="1:2" ht="15">
      <c r="A793" s="1">
        <v>91</v>
      </c>
      <c r="B793" s="10">
        <v>0.62</v>
      </c>
    </row>
    <row r="794" spans="1:2" ht="15">
      <c r="A794" s="1">
        <v>92</v>
      </c>
      <c r="B794" s="10">
        <v>0.63</v>
      </c>
    </row>
    <row r="795" spans="1:2" ht="15">
      <c r="A795" s="1">
        <v>93</v>
      </c>
      <c r="B795" s="10">
        <v>0.63</v>
      </c>
    </row>
    <row r="796" spans="1:2" ht="15">
      <c r="A796" s="1">
        <v>94</v>
      </c>
      <c r="B796" s="10">
        <v>0.63</v>
      </c>
    </row>
    <row r="797" spans="1:2" ht="15">
      <c r="A797" s="1">
        <v>95</v>
      </c>
      <c r="B797" s="10">
        <v>0.63</v>
      </c>
    </row>
    <row r="798" spans="1:2" ht="15">
      <c r="A798" s="1">
        <v>96</v>
      </c>
      <c r="B798" s="10">
        <v>0.63</v>
      </c>
    </row>
    <row r="799" spans="1:2" ht="15">
      <c r="A799" s="1">
        <v>97</v>
      </c>
      <c r="B799" s="10">
        <v>0.63</v>
      </c>
    </row>
    <row r="800" spans="1:2" ht="15">
      <c r="A800" s="1">
        <v>98</v>
      </c>
      <c r="B800" s="10">
        <v>0.63</v>
      </c>
    </row>
    <row r="801" spans="1:2" ht="15">
      <c r="A801" s="1">
        <v>99</v>
      </c>
      <c r="B801" s="10">
        <v>0.64</v>
      </c>
    </row>
    <row r="802" spans="1:2" ht="15">
      <c r="A802" s="1">
        <v>100</v>
      </c>
      <c r="B802" s="10">
        <v>0.64</v>
      </c>
    </row>
    <row r="803" spans="1:2" ht="15">
      <c r="A803" s="1">
        <v>101</v>
      </c>
      <c r="B803" s="10">
        <v>0.64</v>
      </c>
    </row>
    <row r="804" spans="1:2" ht="15">
      <c r="A804" s="1">
        <v>102</v>
      </c>
      <c r="B804" s="10">
        <v>0.64</v>
      </c>
    </row>
    <row r="805" spans="1:2" ht="15">
      <c r="A805" s="1">
        <v>103</v>
      </c>
      <c r="B805" s="10">
        <v>0.64</v>
      </c>
    </row>
    <row r="806" spans="1:2" ht="15">
      <c r="A806" s="1">
        <v>104</v>
      </c>
      <c r="B806" s="10">
        <v>0.64</v>
      </c>
    </row>
    <row r="807" spans="1:2" ht="15">
      <c r="A807" s="1">
        <v>105</v>
      </c>
      <c r="B807" s="10">
        <v>0.64</v>
      </c>
    </row>
    <row r="808" spans="1:2" ht="15">
      <c r="A808" s="1">
        <v>106</v>
      </c>
      <c r="B808" s="10">
        <v>0.64</v>
      </c>
    </row>
    <row r="809" spans="1:2" ht="15">
      <c r="A809" s="1">
        <v>107</v>
      </c>
      <c r="B809" s="10">
        <v>0.65</v>
      </c>
    </row>
    <row r="810" spans="1:2" ht="15">
      <c r="A810" s="1">
        <v>108</v>
      </c>
      <c r="B810" s="10">
        <v>0.65</v>
      </c>
    </row>
    <row r="811" spans="1:2" ht="15">
      <c r="A811" s="1">
        <v>109</v>
      </c>
      <c r="B811" s="10">
        <v>0.65</v>
      </c>
    </row>
    <row r="812" spans="1:2" ht="15">
      <c r="A812" s="1">
        <v>110</v>
      </c>
      <c r="B812" s="10">
        <v>0.65</v>
      </c>
    </row>
    <row r="813" spans="1:2" ht="15">
      <c r="A813" s="1">
        <v>111</v>
      </c>
      <c r="B813" s="10">
        <v>0.65</v>
      </c>
    </row>
    <row r="814" spans="1:2" ht="15">
      <c r="A814" s="1">
        <v>112</v>
      </c>
      <c r="B814" s="10">
        <v>0.65</v>
      </c>
    </row>
    <row r="815" spans="1:2" ht="15">
      <c r="A815" s="1">
        <v>113</v>
      </c>
      <c r="B815" s="10">
        <v>0.65</v>
      </c>
    </row>
    <row r="816" spans="1:2" ht="15">
      <c r="A816" s="1">
        <v>114</v>
      </c>
      <c r="B816" s="10">
        <v>0.66</v>
      </c>
    </row>
    <row r="817" spans="1:2" ht="15">
      <c r="A817" s="1">
        <v>115</v>
      </c>
      <c r="B817" s="10">
        <v>0.66</v>
      </c>
    </row>
    <row r="818" spans="1:2" ht="15">
      <c r="A818" s="1">
        <v>116</v>
      </c>
      <c r="B818" s="10">
        <v>0.66</v>
      </c>
    </row>
    <row r="819" spans="1:2" ht="15">
      <c r="A819" s="1">
        <v>117</v>
      </c>
      <c r="B819" s="10">
        <v>0.66</v>
      </c>
    </row>
    <row r="820" spans="1:2" ht="15">
      <c r="A820" s="1">
        <v>118</v>
      </c>
      <c r="B820" s="10">
        <v>0.66</v>
      </c>
    </row>
    <row r="821" spans="1:2" ht="15">
      <c r="A821" s="1">
        <v>119</v>
      </c>
      <c r="B821" s="10">
        <v>0.66</v>
      </c>
    </row>
    <row r="822" spans="1:2" ht="15">
      <c r="A822" s="1">
        <v>120</v>
      </c>
      <c r="B822" s="10">
        <v>0.66</v>
      </c>
    </row>
    <row r="823" spans="1:2" ht="15">
      <c r="A823" s="1">
        <v>121</v>
      </c>
      <c r="B823" s="10">
        <v>0.66</v>
      </c>
    </row>
    <row r="824" spans="1:2" ht="15">
      <c r="A824" s="1">
        <v>122</v>
      </c>
      <c r="B824" s="10">
        <v>0.67</v>
      </c>
    </row>
    <row r="825" spans="1:2" ht="15">
      <c r="A825" s="1">
        <v>123</v>
      </c>
      <c r="B825" s="10">
        <v>0.67</v>
      </c>
    </row>
    <row r="826" spans="1:2" ht="15">
      <c r="A826" s="1">
        <v>124</v>
      </c>
      <c r="B826" s="10">
        <v>0.67</v>
      </c>
    </row>
    <row r="827" spans="1:2" ht="15">
      <c r="A827" s="1">
        <v>125</v>
      </c>
      <c r="B827" s="10">
        <v>0.67</v>
      </c>
    </row>
    <row r="828" spans="1:2" ht="15">
      <c r="A828" s="1">
        <v>126</v>
      </c>
      <c r="B828" s="10">
        <v>0.67</v>
      </c>
    </row>
    <row r="829" spans="1:2" ht="15">
      <c r="A829" s="1">
        <v>127</v>
      </c>
      <c r="B829" s="10">
        <v>0.67</v>
      </c>
    </row>
    <row r="830" spans="1:2" ht="15">
      <c r="A830" s="1">
        <v>128</v>
      </c>
      <c r="B830" s="10">
        <v>0.67</v>
      </c>
    </row>
    <row r="831" spans="1:2" ht="15">
      <c r="A831" s="1">
        <v>129</v>
      </c>
      <c r="B831" s="10">
        <v>0.67</v>
      </c>
    </row>
    <row r="832" spans="1:2" ht="15">
      <c r="A832" s="1">
        <v>130</v>
      </c>
      <c r="B832" s="10">
        <v>0.68</v>
      </c>
    </row>
    <row r="833" spans="1:2" ht="15">
      <c r="A833" s="1">
        <v>131</v>
      </c>
      <c r="B833" s="10">
        <v>0.68</v>
      </c>
    </row>
    <row r="834" spans="1:2" ht="15">
      <c r="A834" s="1">
        <v>132</v>
      </c>
      <c r="B834" s="10">
        <v>0.68</v>
      </c>
    </row>
    <row r="835" spans="1:2" ht="15">
      <c r="A835" s="1">
        <v>133</v>
      </c>
      <c r="B835" s="10">
        <v>0.68</v>
      </c>
    </row>
    <row r="836" spans="1:2" ht="15">
      <c r="A836" s="1">
        <v>134</v>
      </c>
      <c r="B836" s="10">
        <v>0.68</v>
      </c>
    </row>
    <row r="837" spans="1:2" ht="15">
      <c r="A837" s="1">
        <v>135</v>
      </c>
      <c r="B837" s="10">
        <v>0.68</v>
      </c>
    </row>
    <row r="838" spans="1:2" ht="15">
      <c r="A838" s="1">
        <v>136</v>
      </c>
      <c r="B838" s="10">
        <v>0.68</v>
      </c>
    </row>
    <row r="839" spans="1:2" ht="15">
      <c r="A839" s="1">
        <v>137</v>
      </c>
      <c r="B839" s="10">
        <v>0.68</v>
      </c>
    </row>
    <row r="840" spans="1:2" ht="15">
      <c r="A840" s="1">
        <v>138</v>
      </c>
      <c r="B840" s="10">
        <v>0.69</v>
      </c>
    </row>
    <row r="841" spans="1:2" ht="15">
      <c r="A841" s="1">
        <v>139</v>
      </c>
      <c r="B841" s="10">
        <v>0.69</v>
      </c>
    </row>
    <row r="842" spans="1:2" ht="15">
      <c r="A842" s="1">
        <v>140</v>
      </c>
      <c r="B842" s="10">
        <v>0.69</v>
      </c>
    </row>
    <row r="843" spans="1:2" ht="15">
      <c r="A843" s="1">
        <v>141</v>
      </c>
      <c r="B843" s="10">
        <v>0.69</v>
      </c>
    </row>
    <row r="844" spans="1:2" ht="15">
      <c r="A844" s="1">
        <v>142</v>
      </c>
      <c r="B844" s="10">
        <v>0.69</v>
      </c>
    </row>
    <row r="845" spans="1:2" ht="15">
      <c r="A845" s="1">
        <v>143</v>
      </c>
      <c r="B845" s="10">
        <v>0.69</v>
      </c>
    </row>
    <row r="846" spans="1:2" ht="15">
      <c r="A846" s="1">
        <v>144</v>
      </c>
      <c r="B846" s="10">
        <v>0.69</v>
      </c>
    </row>
    <row r="847" spans="1:2" ht="15">
      <c r="A847" s="1">
        <v>145</v>
      </c>
      <c r="B847" s="10">
        <v>0.69</v>
      </c>
    </row>
    <row r="848" spans="1:2" ht="15">
      <c r="A848" s="1">
        <v>146</v>
      </c>
      <c r="B848" s="10">
        <v>0.7</v>
      </c>
    </row>
    <row r="849" spans="1:2" ht="15">
      <c r="A849" s="1">
        <v>147</v>
      </c>
      <c r="B849" s="10">
        <v>0.7</v>
      </c>
    </row>
    <row r="850" spans="1:2" ht="15">
      <c r="A850" s="1">
        <v>148</v>
      </c>
      <c r="B850" s="10">
        <v>0.7</v>
      </c>
    </row>
    <row r="851" spans="1:2" ht="15">
      <c r="A851" s="1">
        <v>149</v>
      </c>
      <c r="B851" s="10">
        <v>0.7</v>
      </c>
    </row>
    <row r="852" spans="1:2" ht="15">
      <c r="A852" s="1">
        <v>150</v>
      </c>
      <c r="B852" s="10">
        <v>0.7</v>
      </c>
    </row>
    <row r="853" spans="1:2" ht="15">
      <c r="A853" s="1">
        <v>151</v>
      </c>
      <c r="B853" s="10">
        <v>0.7</v>
      </c>
    </row>
    <row r="854" spans="1:2" ht="15">
      <c r="A854" s="1">
        <v>152</v>
      </c>
      <c r="B854" s="10">
        <v>0.7</v>
      </c>
    </row>
    <row r="855" spans="1:2" ht="15">
      <c r="A855" s="1">
        <v>153</v>
      </c>
      <c r="B855" s="10">
        <v>0.7</v>
      </c>
    </row>
    <row r="856" spans="1:2" ht="15">
      <c r="A856" s="1">
        <v>154</v>
      </c>
      <c r="B856" s="10">
        <v>0.71</v>
      </c>
    </row>
    <row r="857" spans="1:2" ht="15">
      <c r="A857" s="1">
        <v>155</v>
      </c>
      <c r="B857" s="10">
        <v>0.71</v>
      </c>
    </row>
    <row r="858" spans="1:2" ht="15">
      <c r="A858" s="1">
        <v>156</v>
      </c>
      <c r="B858" s="10">
        <v>0.71</v>
      </c>
    </row>
    <row r="859" spans="1:2" ht="15">
      <c r="A859" s="1">
        <v>157</v>
      </c>
      <c r="B859" s="10">
        <v>0.71</v>
      </c>
    </row>
    <row r="860" spans="1:2" ht="15">
      <c r="A860" s="1">
        <v>158</v>
      </c>
      <c r="B860" s="10">
        <v>0.71</v>
      </c>
    </row>
    <row r="861" spans="1:2" ht="15">
      <c r="A861" s="1">
        <v>159</v>
      </c>
      <c r="B861" s="10">
        <v>0.71</v>
      </c>
    </row>
    <row r="862" spans="1:2" ht="15">
      <c r="A862" s="1">
        <v>160</v>
      </c>
      <c r="B862" s="10">
        <v>0.71</v>
      </c>
    </row>
    <row r="863" spans="1:2" ht="15">
      <c r="A863" s="1">
        <v>161</v>
      </c>
      <c r="B863" s="10">
        <v>0.71</v>
      </c>
    </row>
    <row r="864" spans="1:2" ht="15">
      <c r="A864" s="1">
        <v>162</v>
      </c>
      <c r="B864" s="10">
        <v>0.71</v>
      </c>
    </row>
    <row r="865" spans="1:2" ht="15">
      <c r="A865" s="1">
        <v>163</v>
      </c>
      <c r="B865" s="10">
        <v>0.72</v>
      </c>
    </row>
    <row r="866" spans="1:2" ht="15">
      <c r="A866" s="1">
        <v>164</v>
      </c>
      <c r="B866" s="10">
        <v>0.72</v>
      </c>
    </row>
    <row r="867" spans="1:2" ht="15">
      <c r="A867" s="1">
        <v>165</v>
      </c>
      <c r="B867" s="10">
        <v>0.72</v>
      </c>
    </row>
    <row r="868" spans="1:2" ht="15">
      <c r="A868" s="1">
        <v>166</v>
      </c>
      <c r="B868" s="10">
        <v>0.72</v>
      </c>
    </row>
    <row r="869" spans="1:2" ht="15">
      <c r="A869" s="1">
        <v>167</v>
      </c>
      <c r="B869" s="10">
        <v>0.72</v>
      </c>
    </row>
    <row r="870" spans="1:2" ht="15">
      <c r="A870" s="1">
        <v>168</v>
      </c>
      <c r="B870" s="10">
        <v>0.72</v>
      </c>
    </row>
    <row r="871" spans="1:2" ht="15">
      <c r="A871" s="1">
        <v>169</v>
      </c>
      <c r="B871" s="10">
        <v>0.72</v>
      </c>
    </row>
    <row r="872" spans="1:2" ht="15">
      <c r="A872" s="1">
        <v>170</v>
      </c>
      <c r="B872" s="10">
        <v>0.72</v>
      </c>
    </row>
    <row r="873" spans="1:2" ht="15">
      <c r="A873" s="1">
        <v>171</v>
      </c>
      <c r="B873" s="10">
        <v>0.73</v>
      </c>
    </row>
    <row r="874" spans="1:2" ht="15">
      <c r="A874" s="1">
        <v>172</v>
      </c>
      <c r="B874" s="10">
        <v>0.73</v>
      </c>
    </row>
    <row r="875" spans="1:2" ht="15">
      <c r="A875" s="1">
        <v>173</v>
      </c>
      <c r="B875" s="10">
        <v>0.73</v>
      </c>
    </row>
    <row r="876" spans="1:2" ht="15">
      <c r="A876" s="1">
        <v>174</v>
      </c>
      <c r="B876" s="10">
        <v>0.73</v>
      </c>
    </row>
    <row r="877" spans="1:2" ht="15">
      <c r="A877" s="1">
        <v>175</v>
      </c>
      <c r="B877" s="10">
        <v>0.73</v>
      </c>
    </row>
    <row r="878" spans="1:2" ht="15">
      <c r="A878" s="1">
        <v>176</v>
      </c>
      <c r="B878" s="10">
        <v>0.73</v>
      </c>
    </row>
    <row r="879" spans="1:2" ht="15">
      <c r="A879" s="1">
        <v>177</v>
      </c>
      <c r="B879" s="10">
        <v>0.73</v>
      </c>
    </row>
    <row r="880" spans="1:2" ht="15">
      <c r="A880" s="1">
        <v>178</v>
      </c>
      <c r="B880" s="10">
        <v>0.73</v>
      </c>
    </row>
    <row r="881" spans="1:2" ht="15">
      <c r="A881" s="1">
        <v>179</v>
      </c>
      <c r="B881" s="10">
        <v>0.73</v>
      </c>
    </row>
    <row r="882" spans="1:2" ht="15">
      <c r="A882" s="1">
        <v>180</v>
      </c>
      <c r="B882" s="10">
        <v>0.74</v>
      </c>
    </row>
    <row r="883" spans="1:2" ht="15">
      <c r="A883" s="1">
        <v>181</v>
      </c>
      <c r="B883" s="10">
        <v>0.74</v>
      </c>
    </row>
    <row r="884" spans="1:2" ht="15">
      <c r="A884" s="1">
        <v>182</v>
      </c>
      <c r="B884" s="10">
        <v>0.74</v>
      </c>
    </row>
    <row r="885" spans="1:2" ht="15">
      <c r="A885" s="1">
        <v>183</v>
      </c>
      <c r="B885" s="10">
        <v>0.74</v>
      </c>
    </row>
    <row r="886" spans="1:2" ht="15">
      <c r="A886" s="1">
        <v>184</v>
      </c>
      <c r="B886" s="10">
        <v>0.74</v>
      </c>
    </row>
    <row r="887" spans="1:2" ht="15">
      <c r="A887" s="1">
        <v>185</v>
      </c>
      <c r="B887" s="10">
        <v>0.74</v>
      </c>
    </row>
    <row r="888" spans="1:2" ht="15">
      <c r="A888" s="1">
        <v>186</v>
      </c>
      <c r="B888" s="10">
        <v>0.74</v>
      </c>
    </row>
    <row r="889" spans="1:2" ht="15">
      <c r="A889" s="1">
        <v>187</v>
      </c>
      <c r="B889" s="10">
        <v>0.74</v>
      </c>
    </row>
    <row r="890" spans="1:2" ht="15">
      <c r="A890" s="1">
        <v>188</v>
      </c>
      <c r="B890" s="10">
        <v>0.74</v>
      </c>
    </row>
    <row r="891" spans="1:2" ht="15">
      <c r="A891" s="1">
        <v>189</v>
      </c>
      <c r="B891" s="10">
        <v>0.75</v>
      </c>
    </row>
    <row r="892" spans="1:2" ht="15">
      <c r="A892" s="1">
        <v>190</v>
      </c>
      <c r="B892" s="10">
        <v>0.75</v>
      </c>
    </row>
    <row r="893" spans="1:2" ht="15">
      <c r="A893" s="1">
        <v>191</v>
      </c>
      <c r="B893" s="10">
        <v>0.75</v>
      </c>
    </row>
    <row r="894" spans="1:2" ht="15">
      <c r="A894" s="1">
        <v>192</v>
      </c>
      <c r="B894" s="10">
        <v>0.75</v>
      </c>
    </row>
    <row r="895" spans="1:2" ht="15">
      <c r="A895" s="1">
        <v>193</v>
      </c>
      <c r="B895" s="10">
        <v>0.75</v>
      </c>
    </row>
    <row r="896" spans="1:2" ht="15">
      <c r="A896" s="1">
        <v>194</v>
      </c>
      <c r="B896" s="10">
        <v>0.75</v>
      </c>
    </row>
    <row r="897" spans="1:2" ht="15">
      <c r="A897" s="1">
        <v>195</v>
      </c>
      <c r="B897" s="10">
        <v>0.75</v>
      </c>
    </row>
    <row r="898" spans="1:2" ht="15">
      <c r="A898" s="1">
        <v>196</v>
      </c>
      <c r="B898" s="10">
        <v>0.75</v>
      </c>
    </row>
    <row r="899" spans="1:2" ht="15">
      <c r="A899" s="1">
        <v>197</v>
      </c>
      <c r="B899" s="10">
        <v>0.75</v>
      </c>
    </row>
    <row r="900" spans="1:2" ht="15">
      <c r="A900" s="1">
        <v>198</v>
      </c>
      <c r="B900" s="10">
        <v>0.76</v>
      </c>
    </row>
    <row r="901" spans="1:2" ht="15">
      <c r="A901" s="1">
        <v>199</v>
      </c>
      <c r="B901" s="10">
        <v>0.76</v>
      </c>
    </row>
    <row r="902" spans="1:2" ht="15">
      <c r="A902" s="1">
        <v>200</v>
      </c>
      <c r="B902" s="10">
        <v>0.76</v>
      </c>
    </row>
    <row r="903" spans="1:2" ht="15">
      <c r="A903" s="1">
        <v>201</v>
      </c>
      <c r="B903" s="10">
        <v>0.76</v>
      </c>
    </row>
    <row r="904" spans="1:2" ht="15">
      <c r="A904" s="1">
        <v>202</v>
      </c>
      <c r="B904" s="10">
        <v>0.76</v>
      </c>
    </row>
    <row r="905" spans="1:2" ht="15">
      <c r="A905" s="1">
        <v>203</v>
      </c>
      <c r="B905" s="10">
        <v>0.76</v>
      </c>
    </row>
    <row r="906" spans="1:2" ht="15">
      <c r="A906" s="1">
        <v>204</v>
      </c>
      <c r="B906" s="10">
        <v>0.76</v>
      </c>
    </row>
    <row r="907" spans="1:2" ht="15">
      <c r="A907" s="1">
        <v>205</v>
      </c>
      <c r="B907" s="10">
        <v>0.76</v>
      </c>
    </row>
    <row r="908" spans="1:2" ht="15">
      <c r="A908" s="1">
        <v>206</v>
      </c>
      <c r="B908" s="10">
        <v>0.76</v>
      </c>
    </row>
    <row r="909" spans="1:2" ht="15">
      <c r="A909" s="1">
        <v>207</v>
      </c>
      <c r="B909" s="10">
        <v>0.77</v>
      </c>
    </row>
    <row r="910" spans="1:2" ht="15">
      <c r="A910" s="1">
        <v>208</v>
      </c>
      <c r="B910" s="10">
        <v>0.77</v>
      </c>
    </row>
    <row r="911" spans="1:2" ht="15">
      <c r="A911" s="1">
        <v>209</v>
      </c>
      <c r="B911" s="10">
        <v>0.77</v>
      </c>
    </row>
    <row r="912" spans="1:2" ht="15">
      <c r="A912" s="1">
        <v>210</v>
      </c>
      <c r="B912" s="10">
        <v>0.77</v>
      </c>
    </row>
    <row r="913" spans="1:2" ht="15">
      <c r="A913" s="1">
        <v>211</v>
      </c>
      <c r="B913" s="10">
        <v>0.77</v>
      </c>
    </row>
    <row r="914" spans="1:2" ht="15">
      <c r="A914" s="1">
        <v>212</v>
      </c>
      <c r="B914" s="10">
        <v>0.77</v>
      </c>
    </row>
    <row r="915" spans="1:2" ht="15">
      <c r="A915" s="1">
        <v>213</v>
      </c>
      <c r="B915" s="10">
        <v>0.77</v>
      </c>
    </row>
    <row r="916" spans="1:2" ht="15">
      <c r="A916" s="1">
        <v>214</v>
      </c>
      <c r="B916" s="10">
        <v>0.77</v>
      </c>
    </row>
    <row r="917" spans="1:2" ht="15">
      <c r="A917" s="1">
        <v>215</v>
      </c>
      <c r="B917" s="10">
        <v>0.77</v>
      </c>
    </row>
    <row r="918" spans="1:2" ht="15">
      <c r="A918" s="1">
        <v>216</v>
      </c>
      <c r="B918" s="10">
        <v>0.78</v>
      </c>
    </row>
    <row r="919" spans="1:2" ht="15">
      <c r="A919" s="1">
        <v>217</v>
      </c>
      <c r="B919" s="10">
        <v>0.78</v>
      </c>
    </row>
    <row r="920" spans="1:2" ht="15">
      <c r="A920" s="1">
        <v>218</v>
      </c>
      <c r="B920" s="10">
        <v>0.78</v>
      </c>
    </row>
    <row r="921" spans="1:2" ht="15">
      <c r="A921" s="1">
        <v>219</v>
      </c>
      <c r="B921" s="10">
        <v>0.78</v>
      </c>
    </row>
    <row r="922" spans="1:2" ht="15">
      <c r="A922" s="1">
        <v>220</v>
      </c>
      <c r="B922" s="10">
        <v>0.78</v>
      </c>
    </row>
    <row r="923" spans="1:2" ht="15">
      <c r="A923" s="1">
        <v>221</v>
      </c>
      <c r="B923" s="10">
        <v>0.78</v>
      </c>
    </row>
    <row r="924" spans="1:2" ht="15">
      <c r="A924" s="1">
        <v>222</v>
      </c>
      <c r="B924" s="10">
        <v>0.78</v>
      </c>
    </row>
    <row r="925" spans="1:2" ht="15">
      <c r="A925" s="1">
        <v>223</v>
      </c>
      <c r="B925" s="10">
        <v>0.78</v>
      </c>
    </row>
    <row r="926" spans="1:2" ht="15">
      <c r="A926" s="1">
        <v>224</v>
      </c>
      <c r="B926" s="10">
        <v>0.78</v>
      </c>
    </row>
    <row r="927" spans="1:2" ht="15">
      <c r="A927" s="1">
        <v>225</v>
      </c>
      <c r="B927" s="10">
        <v>0.78</v>
      </c>
    </row>
    <row r="928" spans="1:2" ht="15">
      <c r="A928" s="1">
        <v>226</v>
      </c>
      <c r="B928" s="10">
        <v>0.79</v>
      </c>
    </row>
    <row r="929" spans="1:2" ht="15">
      <c r="A929" s="1">
        <v>227</v>
      </c>
      <c r="B929" s="10">
        <v>0.79</v>
      </c>
    </row>
    <row r="930" spans="1:2" ht="15">
      <c r="A930" s="1">
        <v>228</v>
      </c>
      <c r="B930" s="10">
        <v>0.79</v>
      </c>
    </row>
    <row r="931" spans="1:2" ht="15">
      <c r="A931" s="1">
        <v>229</v>
      </c>
      <c r="B931" s="10">
        <v>0.79</v>
      </c>
    </row>
    <row r="932" spans="1:2" ht="15">
      <c r="A932" s="1">
        <v>230</v>
      </c>
      <c r="B932" s="10">
        <v>0.79</v>
      </c>
    </row>
    <row r="933" spans="1:2" ht="15">
      <c r="A933" s="1">
        <v>231</v>
      </c>
      <c r="B933" s="10">
        <v>0.79</v>
      </c>
    </row>
    <row r="934" spans="1:2" ht="15">
      <c r="A934" s="1">
        <v>232</v>
      </c>
      <c r="B934" s="10">
        <v>0.79</v>
      </c>
    </row>
    <row r="935" spans="1:2" ht="15">
      <c r="A935" s="1">
        <v>233</v>
      </c>
      <c r="B935" s="10">
        <v>0.79</v>
      </c>
    </row>
    <row r="936" spans="1:2" ht="15">
      <c r="A936" s="1">
        <v>234</v>
      </c>
      <c r="B936" s="10">
        <v>0.79</v>
      </c>
    </row>
    <row r="937" spans="1:2" ht="15">
      <c r="A937" s="1">
        <v>235</v>
      </c>
      <c r="B937" s="10">
        <v>0.79</v>
      </c>
    </row>
    <row r="938" spans="1:2" ht="15">
      <c r="A938" s="1">
        <v>236</v>
      </c>
      <c r="B938" s="10">
        <v>0.8</v>
      </c>
    </row>
    <row r="939" spans="1:2" ht="15">
      <c r="A939" s="1">
        <v>237</v>
      </c>
      <c r="B939" s="10">
        <v>0.8</v>
      </c>
    </row>
    <row r="940" spans="1:2" ht="15">
      <c r="A940" s="1">
        <v>238</v>
      </c>
      <c r="B940" s="10">
        <v>0.8</v>
      </c>
    </row>
    <row r="941" spans="1:2" ht="15">
      <c r="A941" s="1">
        <v>239</v>
      </c>
      <c r="B941" s="10">
        <v>0.8</v>
      </c>
    </row>
    <row r="942" spans="1:2" ht="15">
      <c r="A942" s="1">
        <v>240</v>
      </c>
      <c r="B942" s="10">
        <v>0.8</v>
      </c>
    </row>
    <row r="943" spans="1:2" ht="15">
      <c r="A943" s="1">
        <v>241</v>
      </c>
      <c r="B943" s="10">
        <v>0.8</v>
      </c>
    </row>
    <row r="944" spans="1:2" ht="15">
      <c r="A944" s="1">
        <v>242</v>
      </c>
      <c r="B944" s="10">
        <v>0.8</v>
      </c>
    </row>
    <row r="945" spans="1:2" ht="15">
      <c r="A945" s="1">
        <v>243</v>
      </c>
      <c r="B945" s="10">
        <v>0.8</v>
      </c>
    </row>
    <row r="946" spans="1:2" ht="15">
      <c r="A946" s="1">
        <v>244</v>
      </c>
      <c r="B946" s="10">
        <v>0.8</v>
      </c>
    </row>
    <row r="947" spans="1:2" ht="15">
      <c r="A947" s="1">
        <v>245</v>
      </c>
      <c r="B947" s="10">
        <v>0.8</v>
      </c>
    </row>
    <row r="948" spans="1:2" ht="15">
      <c r="A948" s="1">
        <v>246</v>
      </c>
      <c r="B948" s="10">
        <v>0.81</v>
      </c>
    </row>
    <row r="949" spans="1:2" ht="15">
      <c r="A949" s="1">
        <v>247</v>
      </c>
      <c r="B949" s="10">
        <v>0.81</v>
      </c>
    </row>
    <row r="950" spans="1:2" ht="15">
      <c r="A950" s="1">
        <v>248</v>
      </c>
      <c r="B950" s="10">
        <v>0.81</v>
      </c>
    </row>
    <row r="951" spans="1:2" ht="15">
      <c r="A951" s="1">
        <v>249</v>
      </c>
      <c r="B951" s="10">
        <v>0.81</v>
      </c>
    </row>
    <row r="952" spans="1:2" ht="15">
      <c r="A952" s="1">
        <v>250</v>
      </c>
      <c r="B952" s="10">
        <v>0.81</v>
      </c>
    </row>
    <row r="953" spans="1:2" ht="15">
      <c r="A953" s="1">
        <v>251</v>
      </c>
      <c r="B953" s="10">
        <v>0.81</v>
      </c>
    </row>
    <row r="954" spans="1:2" ht="15">
      <c r="A954" s="1">
        <v>252</v>
      </c>
      <c r="B954" s="10">
        <v>0.81</v>
      </c>
    </row>
    <row r="955" spans="1:2" ht="15">
      <c r="A955" s="1">
        <v>253</v>
      </c>
      <c r="B955" s="10">
        <v>0.81</v>
      </c>
    </row>
    <row r="956" spans="1:2" ht="15">
      <c r="A956" s="1">
        <v>254</v>
      </c>
      <c r="B956" s="10">
        <v>0.81</v>
      </c>
    </row>
    <row r="957" spans="1:2" ht="15">
      <c r="A957" s="1">
        <v>255</v>
      </c>
      <c r="B957" s="10">
        <v>0.81</v>
      </c>
    </row>
    <row r="958" spans="1:2" ht="15">
      <c r="A958" s="1">
        <v>256</v>
      </c>
      <c r="B958" s="10">
        <v>0.81</v>
      </c>
    </row>
    <row r="959" spans="1:2" ht="15">
      <c r="A959" s="1">
        <v>257</v>
      </c>
      <c r="B959" s="10">
        <v>0.82</v>
      </c>
    </row>
    <row r="960" spans="1:2" ht="15">
      <c r="A960" s="1">
        <v>258</v>
      </c>
      <c r="B960" s="10">
        <v>0.82</v>
      </c>
    </row>
    <row r="961" spans="1:2" ht="15">
      <c r="A961" s="1">
        <v>259</v>
      </c>
      <c r="B961" s="10">
        <v>0.82</v>
      </c>
    </row>
    <row r="962" spans="1:2" ht="15">
      <c r="A962" s="1">
        <v>260</v>
      </c>
      <c r="B962" s="10">
        <v>0.82</v>
      </c>
    </row>
    <row r="963" spans="1:2" ht="15">
      <c r="A963" s="1">
        <v>261</v>
      </c>
      <c r="B963" s="10">
        <v>0.82</v>
      </c>
    </row>
    <row r="964" spans="1:2" ht="15">
      <c r="A964" s="1">
        <v>262</v>
      </c>
      <c r="B964" s="10">
        <v>0.82</v>
      </c>
    </row>
    <row r="965" spans="1:2" ht="15">
      <c r="A965" s="1">
        <v>263</v>
      </c>
      <c r="B965" s="10">
        <v>0.82</v>
      </c>
    </row>
    <row r="966" spans="1:2" ht="15">
      <c r="A966" s="1">
        <v>264</v>
      </c>
      <c r="B966" s="10">
        <v>0.82</v>
      </c>
    </row>
    <row r="967" spans="1:2" ht="15">
      <c r="A967" s="1">
        <v>265</v>
      </c>
      <c r="B967" s="10">
        <v>0.82</v>
      </c>
    </row>
    <row r="968" spans="1:2" ht="15">
      <c r="A968" s="1">
        <v>266</v>
      </c>
      <c r="B968" s="10">
        <v>0.82</v>
      </c>
    </row>
    <row r="969" spans="1:2" ht="15">
      <c r="A969" s="1">
        <v>267</v>
      </c>
      <c r="B969" s="10">
        <v>0.82</v>
      </c>
    </row>
    <row r="970" spans="1:2" ht="15">
      <c r="A970" s="1">
        <v>268</v>
      </c>
      <c r="B970" s="10">
        <v>0.83</v>
      </c>
    </row>
    <row r="971" spans="1:2" ht="15">
      <c r="A971" s="1">
        <v>269</v>
      </c>
      <c r="B971" s="10">
        <v>0.83</v>
      </c>
    </row>
    <row r="972" spans="1:2" ht="15">
      <c r="A972" s="1">
        <v>270</v>
      </c>
      <c r="B972" s="10">
        <v>0.83</v>
      </c>
    </row>
    <row r="973" spans="1:2" ht="15">
      <c r="A973" s="1">
        <v>271</v>
      </c>
      <c r="B973" s="10">
        <v>0.83</v>
      </c>
    </row>
    <row r="974" spans="1:2" ht="15">
      <c r="A974" s="1">
        <v>272</v>
      </c>
      <c r="B974" s="10">
        <v>0.83</v>
      </c>
    </row>
    <row r="975" spans="1:2" ht="15">
      <c r="A975" s="1">
        <v>273</v>
      </c>
      <c r="B975" s="10">
        <v>0.83</v>
      </c>
    </row>
    <row r="976" spans="1:2" ht="15">
      <c r="A976" s="1">
        <v>274</v>
      </c>
      <c r="B976" s="10">
        <v>0.83</v>
      </c>
    </row>
    <row r="977" spans="1:2" ht="15">
      <c r="A977" s="1">
        <v>275</v>
      </c>
      <c r="B977" s="10">
        <v>0.83</v>
      </c>
    </row>
    <row r="978" spans="1:2" ht="15">
      <c r="A978" s="1">
        <v>276</v>
      </c>
      <c r="B978" s="10">
        <v>0.83</v>
      </c>
    </row>
    <row r="979" spans="1:2" ht="15">
      <c r="A979" s="1">
        <v>277</v>
      </c>
      <c r="B979" s="10">
        <v>0.83</v>
      </c>
    </row>
    <row r="980" spans="1:2" ht="15">
      <c r="A980" s="1">
        <v>278</v>
      </c>
      <c r="B980" s="10">
        <v>0.83</v>
      </c>
    </row>
    <row r="981" spans="1:2" ht="15">
      <c r="A981" s="1">
        <v>279</v>
      </c>
      <c r="B981" s="10">
        <v>0.84</v>
      </c>
    </row>
    <row r="982" spans="1:2" ht="15">
      <c r="A982" s="1">
        <v>280</v>
      </c>
      <c r="B982" s="10">
        <v>0.84</v>
      </c>
    </row>
    <row r="983" spans="1:2" ht="15">
      <c r="A983" s="1">
        <v>281</v>
      </c>
      <c r="B983" s="10">
        <v>0.84</v>
      </c>
    </row>
    <row r="984" spans="1:2" ht="15">
      <c r="A984" s="1">
        <v>282</v>
      </c>
      <c r="B984" s="10">
        <v>0.84</v>
      </c>
    </row>
    <row r="985" spans="1:2" ht="15">
      <c r="A985" s="1">
        <v>283</v>
      </c>
      <c r="B985" s="10">
        <v>0.84</v>
      </c>
    </row>
    <row r="986" spans="1:2" ht="15">
      <c r="A986" s="1">
        <v>284</v>
      </c>
      <c r="B986" s="10">
        <v>0.84</v>
      </c>
    </row>
    <row r="987" spans="1:2" ht="15">
      <c r="A987" s="1">
        <v>285</v>
      </c>
      <c r="B987" s="10">
        <v>0.84</v>
      </c>
    </row>
    <row r="988" spans="1:2" ht="15">
      <c r="A988" s="1">
        <v>286</v>
      </c>
      <c r="B988" s="10">
        <v>0.84</v>
      </c>
    </row>
    <row r="989" spans="1:2" ht="15">
      <c r="A989" s="1">
        <v>287</v>
      </c>
      <c r="B989" s="10">
        <v>0.84</v>
      </c>
    </row>
    <row r="990" spans="1:2" ht="15">
      <c r="A990" s="1">
        <v>288</v>
      </c>
      <c r="B990" s="10">
        <v>0.84</v>
      </c>
    </row>
    <row r="991" spans="1:2" ht="15">
      <c r="A991" s="1">
        <v>289</v>
      </c>
      <c r="B991" s="10">
        <v>0.84</v>
      </c>
    </row>
    <row r="992" spans="1:2" ht="15">
      <c r="A992" s="1">
        <v>290</v>
      </c>
      <c r="B992" s="10">
        <v>0.84</v>
      </c>
    </row>
    <row r="993" spans="1:2" ht="15">
      <c r="A993" s="1">
        <v>291</v>
      </c>
      <c r="B993" s="10">
        <v>0.85</v>
      </c>
    </row>
    <row r="994" spans="1:2" ht="15">
      <c r="A994" s="1">
        <v>292</v>
      </c>
      <c r="B994" s="10">
        <v>0.85</v>
      </c>
    </row>
    <row r="995" spans="1:2" ht="15">
      <c r="A995" s="1">
        <v>293</v>
      </c>
      <c r="B995" s="10">
        <v>0.85</v>
      </c>
    </row>
    <row r="996" spans="1:2" ht="15">
      <c r="A996" s="1">
        <v>294</v>
      </c>
      <c r="B996" s="10">
        <v>0.85</v>
      </c>
    </row>
    <row r="997" spans="1:2" ht="15">
      <c r="A997" s="1">
        <v>295</v>
      </c>
      <c r="B997" s="10">
        <v>0.85</v>
      </c>
    </row>
    <row r="998" spans="1:2" ht="15">
      <c r="A998" s="1">
        <v>296</v>
      </c>
      <c r="B998" s="10">
        <v>0.85</v>
      </c>
    </row>
    <row r="999" spans="1:2" ht="15">
      <c r="A999" s="1">
        <v>297</v>
      </c>
      <c r="B999" s="10">
        <v>0.85</v>
      </c>
    </row>
    <row r="1000" spans="1:2" ht="15">
      <c r="A1000" s="1">
        <v>298</v>
      </c>
      <c r="B1000" s="10">
        <v>0.85</v>
      </c>
    </row>
    <row r="1001" spans="1:2" ht="15">
      <c r="A1001" s="1">
        <v>299</v>
      </c>
      <c r="B1001" s="10">
        <v>0.85</v>
      </c>
    </row>
    <row r="1002" spans="1:2" ht="15">
      <c r="A1002" s="1">
        <v>300</v>
      </c>
      <c r="B1002" s="10">
        <v>0.85</v>
      </c>
    </row>
    <row r="1003" spans="1:2" ht="15">
      <c r="A1003" s="1">
        <v>301</v>
      </c>
      <c r="B1003" s="10">
        <v>0.85</v>
      </c>
    </row>
    <row r="1004" spans="1:2" ht="15">
      <c r="A1004" s="1">
        <v>302</v>
      </c>
      <c r="B1004" s="10">
        <v>0.85</v>
      </c>
    </row>
    <row r="1005" spans="1:2" ht="15">
      <c r="A1005" s="1">
        <v>303</v>
      </c>
      <c r="B1005" s="10">
        <v>0.86</v>
      </c>
    </row>
    <row r="1006" spans="1:2" ht="15">
      <c r="A1006" s="1">
        <v>304</v>
      </c>
      <c r="B1006" s="10">
        <v>0.86</v>
      </c>
    </row>
    <row r="1007" spans="1:2" ht="15">
      <c r="A1007" s="1">
        <v>305</v>
      </c>
      <c r="B1007" s="10">
        <v>0.86</v>
      </c>
    </row>
    <row r="1008" spans="1:2" ht="15">
      <c r="A1008" s="1">
        <v>306</v>
      </c>
      <c r="B1008" s="10">
        <v>0.86</v>
      </c>
    </row>
    <row r="1009" spans="1:2" ht="15">
      <c r="A1009" s="1">
        <v>307</v>
      </c>
      <c r="B1009" s="10">
        <v>0.86</v>
      </c>
    </row>
    <row r="1010" spans="1:2" ht="15">
      <c r="A1010" s="1">
        <v>308</v>
      </c>
      <c r="B1010" s="10">
        <v>0.86</v>
      </c>
    </row>
    <row r="1011" spans="1:2" ht="15">
      <c r="A1011" s="1">
        <v>309</v>
      </c>
      <c r="B1011" s="10">
        <v>0.86</v>
      </c>
    </row>
    <row r="1012" spans="1:2" ht="15">
      <c r="A1012" s="1">
        <v>310</v>
      </c>
      <c r="B1012" s="10">
        <v>0.86</v>
      </c>
    </row>
    <row r="1013" spans="1:2" ht="15">
      <c r="A1013" s="1">
        <v>311</v>
      </c>
      <c r="B1013" s="10">
        <v>0.86</v>
      </c>
    </row>
    <row r="1014" spans="1:2" ht="15">
      <c r="A1014" s="1">
        <v>312</v>
      </c>
      <c r="B1014" s="10">
        <v>0.86</v>
      </c>
    </row>
    <row r="1015" spans="1:2" ht="15">
      <c r="A1015" s="1">
        <v>313</v>
      </c>
      <c r="B1015" s="10">
        <v>0.86</v>
      </c>
    </row>
    <row r="1016" spans="1:2" ht="15">
      <c r="A1016" s="1">
        <v>314</v>
      </c>
      <c r="B1016" s="10">
        <v>0.86</v>
      </c>
    </row>
    <row r="1017" spans="1:2" ht="15">
      <c r="A1017" s="1">
        <v>315</v>
      </c>
      <c r="B1017" s="10">
        <v>0.86</v>
      </c>
    </row>
    <row r="1018" spans="1:2" ht="15">
      <c r="A1018" s="1">
        <v>316</v>
      </c>
      <c r="B1018" s="10">
        <v>0.87</v>
      </c>
    </row>
    <row r="1019" spans="1:2" ht="15">
      <c r="A1019" s="1">
        <v>317</v>
      </c>
      <c r="B1019" s="10">
        <v>0.87</v>
      </c>
    </row>
    <row r="1020" spans="1:2" ht="15">
      <c r="A1020" s="1">
        <v>318</v>
      </c>
      <c r="B1020" s="10">
        <v>0.87</v>
      </c>
    </row>
    <row r="1021" spans="1:2" ht="15">
      <c r="A1021" s="1">
        <v>319</v>
      </c>
      <c r="B1021" s="10">
        <v>0.87</v>
      </c>
    </row>
    <row r="1022" spans="1:2" ht="15">
      <c r="A1022" s="1">
        <v>320</v>
      </c>
      <c r="B1022" s="10">
        <v>0.87</v>
      </c>
    </row>
    <row r="1023" spans="1:2" ht="15">
      <c r="A1023" s="1">
        <v>321</v>
      </c>
      <c r="B1023" s="10">
        <v>0.87</v>
      </c>
    </row>
    <row r="1024" spans="1:2" ht="15">
      <c r="A1024" s="1">
        <v>322</v>
      </c>
      <c r="B1024" s="10">
        <v>0.87</v>
      </c>
    </row>
    <row r="1025" spans="1:2" ht="15">
      <c r="A1025" s="1">
        <v>323</v>
      </c>
      <c r="B1025" s="10">
        <v>0.87</v>
      </c>
    </row>
    <row r="1026" spans="1:2" ht="15">
      <c r="A1026" s="1">
        <v>324</v>
      </c>
      <c r="B1026" s="10">
        <v>0.87</v>
      </c>
    </row>
    <row r="1027" spans="1:2" ht="15">
      <c r="A1027" s="1">
        <v>325</v>
      </c>
      <c r="B1027" s="10">
        <v>0.87</v>
      </c>
    </row>
    <row r="1028" spans="1:2" ht="15">
      <c r="A1028" s="1">
        <v>326</v>
      </c>
      <c r="B1028" s="10">
        <v>0.87</v>
      </c>
    </row>
    <row r="1029" spans="1:2" ht="15">
      <c r="A1029" s="1">
        <v>327</v>
      </c>
      <c r="B1029" s="10">
        <v>0.87</v>
      </c>
    </row>
    <row r="1030" spans="1:2" ht="15">
      <c r="A1030" s="1">
        <v>328</v>
      </c>
      <c r="B1030" s="10">
        <v>0.87</v>
      </c>
    </row>
    <row r="1031" spans="1:2" ht="15">
      <c r="A1031" s="1">
        <v>329</v>
      </c>
      <c r="B1031" s="10">
        <v>0.88</v>
      </c>
    </row>
    <row r="1032" spans="1:2" ht="15">
      <c r="A1032" s="1">
        <v>330</v>
      </c>
      <c r="B1032" s="10">
        <v>0.88</v>
      </c>
    </row>
    <row r="1033" spans="1:2" ht="15">
      <c r="A1033" s="1">
        <v>331</v>
      </c>
      <c r="B1033" s="10">
        <v>0.88</v>
      </c>
    </row>
    <row r="1034" spans="1:2" ht="15">
      <c r="A1034" s="1">
        <v>332</v>
      </c>
      <c r="B1034" s="10">
        <v>0.88</v>
      </c>
    </row>
    <row r="1035" spans="1:2" ht="15">
      <c r="A1035" s="1">
        <v>333</v>
      </c>
      <c r="B1035" s="10">
        <v>0.88</v>
      </c>
    </row>
    <row r="1036" spans="1:2" ht="15">
      <c r="A1036" s="1">
        <v>334</v>
      </c>
      <c r="B1036" s="10">
        <v>0.88</v>
      </c>
    </row>
    <row r="1037" spans="1:2" ht="15">
      <c r="A1037" s="1">
        <v>335</v>
      </c>
      <c r="B1037" s="10">
        <v>0.88</v>
      </c>
    </row>
    <row r="1038" spans="1:2" ht="15">
      <c r="A1038" s="1">
        <v>336</v>
      </c>
      <c r="B1038" s="10">
        <v>0.88</v>
      </c>
    </row>
    <row r="1039" spans="1:2" ht="15">
      <c r="A1039" s="1">
        <v>337</v>
      </c>
      <c r="B1039" s="10">
        <v>0.88</v>
      </c>
    </row>
    <row r="1040" spans="1:2" ht="15">
      <c r="A1040" s="1">
        <v>338</v>
      </c>
      <c r="B1040" s="10">
        <v>0.88</v>
      </c>
    </row>
    <row r="1041" spans="1:2" ht="15">
      <c r="A1041" s="1">
        <v>339</v>
      </c>
      <c r="B1041" s="10">
        <v>0.88</v>
      </c>
    </row>
    <row r="1042" spans="1:2" ht="15">
      <c r="A1042" s="1">
        <v>340</v>
      </c>
      <c r="B1042" s="10">
        <v>0.88</v>
      </c>
    </row>
    <row r="1043" spans="1:2" ht="15">
      <c r="A1043" s="1">
        <v>341</v>
      </c>
      <c r="B1043" s="10">
        <v>0.88</v>
      </c>
    </row>
    <row r="1044" spans="1:2" ht="15">
      <c r="A1044" s="1">
        <v>342</v>
      </c>
      <c r="B1044" s="10">
        <v>0.88</v>
      </c>
    </row>
    <row r="1045" spans="1:2" ht="15">
      <c r="A1045" s="1">
        <v>343</v>
      </c>
      <c r="B1045" s="10">
        <v>0.88</v>
      </c>
    </row>
    <row r="1046" spans="1:2" ht="15">
      <c r="A1046" s="1">
        <v>344</v>
      </c>
      <c r="B1046" s="10">
        <v>0.88</v>
      </c>
    </row>
    <row r="1047" spans="1:2" ht="15">
      <c r="A1047" s="1">
        <v>345</v>
      </c>
      <c r="B1047" s="10">
        <v>0.89</v>
      </c>
    </row>
    <row r="1048" spans="1:2" ht="15">
      <c r="A1048" s="1">
        <v>346</v>
      </c>
      <c r="B1048" s="10">
        <v>0.89</v>
      </c>
    </row>
    <row r="1049" spans="1:2" ht="15">
      <c r="A1049" s="1">
        <v>347</v>
      </c>
      <c r="B1049" s="10">
        <v>0.89</v>
      </c>
    </row>
    <row r="1050" spans="1:2" ht="15">
      <c r="A1050" s="1">
        <v>348</v>
      </c>
      <c r="B1050" s="10">
        <v>0.89</v>
      </c>
    </row>
    <row r="1051" spans="1:2" ht="15">
      <c r="A1051" s="1">
        <v>349</v>
      </c>
      <c r="B1051" s="10">
        <v>0.89</v>
      </c>
    </row>
    <row r="1052" spans="1:2" ht="15">
      <c r="A1052" s="1">
        <v>350</v>
      </c>
      <c r="B1052" s="10">
        <v>0.89</v>
      </c>
    </row>
    <row r="1053" spans="1:2" ht="15">
      <c r="A1053" s="1">
        <v>351</v>
      </c>
      <c r="B1053" s="10">
        <v>0.89</v>
      </c>
    </row>
    <row r="1054" spans="1:2" ht="15">
      <c r="A1054" s="1">
        <v>352</v>
      </c>
      <c r="B1054" s="10">
        <v>0.89</v>
      </c>
    </row>
    <row r="1055" spans="1:2" ht="15">
      <c r="A1055" s="1">
        <v>353</v>
      </c>
      <c r="B1055" s="10">
        <v>0.89</v>
      </c>
    </row>
    <row r="1056" spans="1:2" ht="15">
      <c r="A1056" s="1">
        <v>354</v>
      </c>
      <c r="B1056" s="10">
        <v>0.89</v>
      </c>
    </row>
    <row r="1057" spans="1:2" ht="15">
      <c r="A1057" s="1">
        <v>355</v>
      </c>
      <c r="B1057" s="10">
        <v>0.89</v>
      </c>
    </row>
    <row r="1058" spans="1:2" ht="15">
      <c r="A1058" s="1">
        <v>356</v>
      </c>
      <c r="B1058" s="10">
        <v>0.89</v>
      </c>
    </row>
    <row r="1059" spans="1:2" ht="15">
      <c r="A1059" s="1">
        <v>357</v>
      </c>
      <c r="B1059" s="10">
        <v>0.89</v>
      </c>
    </row>
    <row r="1060" spans="1:2" ht="15">
      <c r="A1060" s="1">
        <v>358</v>
      </c>
      <c r="B1060" s="10">
        <v>0.9</v>
      </c>
    </row>
    <row r="1061" spans="1:2" ht="15">
      <c r="A1061" s="1">
        <v>359</v>
      </c>
      <c r="B1061" s="10">
        <v>0.9</v>
      </c>
    </row>
    <row r="1062" spans="1:2" ht="15">
      <c r="A1062" s="1">
        <v>360</v>
      </c>
      <c r="B1062" s="10">
        <v>0.9</v>
      </c>
    </row>
    <row r="1063" spans="1:2" ht="15">
      <c r="A1063" s="1">
        <v>361</v>
      </c>
      <c r="B1063" s="10">
        <v>0.9</v>
      </c>
    </row>
    <row r="1064" spans="1:2" ht="15">
      <c r="A1064" s="1">
        <v>362</v>
      </c>
      <c r="B1064" s="10">
        <v>0.9</v>
      </c>
    </row>
    <row r="1065" spans="1:2" ht="15">
      <c r="A1065" s="1">
        <v>363</v>
      </c>
      <c r="B1065" s="10">
        <v>0.9</v>
      </c>
    </row>
    <row r="1066" spans="1:2" ht="15">
      <c r="A1066" s="1">
        <v>364</v>
      </c>
      <c r="B1066" s="10">
        <v>0.9</v>
      </c>
    </row>
    <row r="1067" spans="1:2" ht="15">
      <c r="A1067" s="1">
        <v>365</v>
      </c>
      <c r="B1067" s="10">
        <v>0.9</v>
      </c>
    </row>
    <row r="1068" spans="1:2" ht="15">
      <c r="A1068" s="1">
        <v>366</v>
      </c>
      <c r="B1068" s="10">
        <v>0.9</v>
      </c>
    </row>
    <row r="1069" spans="1:2" ht="15">
      <c r="A1069" s="1">
        <v>367</v>
      </c>
      <c r="B1069" s="10">
        <v>0.9</v>
      </c>
    </row>
    <row r="1070" spans="1:2" ht="15">
      <c r="A1070" s="1">
        <v>368</v>
      </c>
      <c r="B1070" s="10">
        <v>0.9</v>
      </c>
    </row>
    <row r="1071" spans="1:2" ht="15">
      <c r="A1071" s="1">
        <v>369</v>
      </c>
      <c r="B1071" s="10">
        <v>0.9</v>
      </c>
    </row>
    <row r="1072" spans="1:2" ht="15">
      <c r="A1072" s="1">
        <v>370</v>
      </c>
      <c r="B1072" s="10">
        <v>0.9</v>
      </c>
    </row>
    <row r="1073" spans="1:2" ht="15">
      <c r="A1073" s="1">
        <v>371</v>
      </c>
      <c r="B1073" s="10">
        <v>0.9</v>
      </c>
    </row>
    <row r="1074" spans="1:2" ht="15">
      <c r="A1074" s="1">
        <v>372</v>
      </c>
      <c r="B1074" s="10">
        <v>0.9</v>
      </c>
    </row>
    <row r="1075" spans="1:2" ht="15">
      <c r="A1075" s="1">
        <v>373</v>
      </c>
      <c r="B1075" s="10">
        <v>0.9</v>
      </c>
    </row>
    <row r="1076" spans="1:2" ht="15">
      <c r="A1076" s="1">
        <v>374</v>
      </c>
      <c r="B1076" s="10">
        <v>0.9</v>
      </c>
    </row>
    <row r="1077" spans="1:2" ht="15">
      <c r="A1077" s="1">
        <v>375</v>
      </c>
      <c r="B1077" s="10">
        <v>0.91</v>
      </c>
    </row>
    <row r="1078" spans="1:2" ht="15">
      <c r="A1078" s="1">
        <v>376</v>
      </c>
      <c r="B1078" s="10">
        <v>0.91</v>
      </c>
    </row>
    <row r="1079" spans="1:2" ht="15">
      <c r="A1079" s="1">
        <v>377</v>
      </c>
      <c r="B1079" s="10">
        <v>0.91</v>
      </c>
    </row>
    <row r="1080" spans="1:2" ht="15">
      <c r="A1080" s="1">
        <v>378</v>
      </c>
      <c r="B1080" s="10">
        <v>0.91</v>
      </c>
    </row>
    <row r="1081" spans="1:2" ht="15">
      <c r="A1081" s="1">
        <v>379</v>
      </c>
      <c r="B1081" s="10">
        <v>0.91</v>
      </c>
    </row>
    <row r="1082" spans="1:2" ht="15">
      <c r="A1082" s="1">
        <v>380</v>
      </c>
      <c r="B1082" s="10">
        <v>0.91</v>
      </c>
    </row>
    <row r="1083" spans="1:2" ht="15">
      <c r="A1083" s="1">
        <v>381</v>
      </c>
      <c r="B1083" s="10">
        <v>0.91</v>
      </c>
    </row>
    <row r="1084" spans="1:2" ht="15">
      <c r="A1084" s="1">
        <v>382</v>
      </c>
      <c r="B1084" s="10">
        <v>0.91</v>
      </c>
    </row>
    <row r="1085" spans="1:2" ht="15">
      <c r="A1085" s="1">
        <v>383</v>
      </c>
      <c r="B1085" s="10">
        <v>0.91</v>
      </c>
    </row>
    <row r="1086" spans="1:2" ht="15">
      <c r="A1086" s="1">
        <v>384</v>
      </c>
      <c r="B1086" s="10">
        <v>0.91</v>
      </c>
    </row>
    <row r="1087" spans="1:2" ht="15">
      <c r="A1087" s="1">
        <v>385</v>
      </c>
      <c r="B1087" s="10">
        <v>0.91</v>
      </c>
    </row>
    <row r="1088" spans="1:2" ht="15">
      <c r="A1088" s="1">
        <v>386</v>
      </c>
      <c r="B1088" s="10">
        <v>0.91</v>
      </c>
    </row>
    <row r="1089" spans="1:2" ht="15">
      <c r="A1089" s="1">
        <v>387</v>
      </c>
      <c r="B1089" s="10">
        <v>0.91</v>
      </c>
    </row>
    <row r="1090" spans="1:2" ht="15">
      <c r="A1090" s="1">
        <v>388</v>
      </c>
      <c r="B1090" s="10">
        <v>0.91</v>
      </c>
    </row>
    <row r="1091" spans="1:2" ht="15">
      <c r="A1091" s="1">
        <v>389</v>
      </c>
      <c r="B1091" s="10">
        <v>0.91</v>
      </c>
    </row>
    <row r="1092" spans="1:2" ht="15">
      <c r="A1092" s="1">
        <v>390</v>
      </c>
      <c r="B1092" s="10">
        <v>0.91</v>
      </c>
    </row>
    <row r="1093" spans="1:2" ht="15">
      <c r="A1093" s="1">
        <v>391</v>
      </c>
      <c r="B1093" s="10">
        <v>0.91</v>
      </c>
    </row>
    <row r="1094" spans="1:2" ht="15">
      <c r="A1094" s="1">
        <v>392</v>
      </c>
      <c r="B1094" s="10">
        <v>0.92</v>
      </c>
    </row>
    <row r="1095" spans="1:2" ht="15">
      <c r="A1095" s="1">
        <v>393</v>
      </c>
      <c r="B1095" s="10">
        <v>0.92</v>
      </c>
    </row>
    <row r="1096" spans="1:2" ht="15">
      <c r="A1096" s="1">
        <v>394</v>
      </c>
      <c r="B1096" s="10">
        <v>0.92</v>
      </c>
    </row>
    <row r="1097" spans="1:2" ht="15">
      <c r="A1097" s="1">
        <v>395</v>
      </c>
      <c r="B1097" s="10">
        <v>0.92</v>
      </c>
    </row>
    <row r="1098" spans="1:2" ht="15">
      <c r="A1098" s="1">
        <v>396</v>
      </c>
      <c r="B1098" s="10">
        <v>0.92</v>
      </c>
    </row>
    <row r="1099" spans="1:2" ht="15">
      <c r="A1099" s="1">
        <v>397</v>
      </c>
      <c r="B1099" s="10">
        <v>0.92</v>
      </c>
    </row>
    <row r="1100" spans="1:2" ht="15">
      <c r="A1100" s="1">
        <v>398</v>
      </c>
      <c r="B1100" s="10">
        <v>0.92</v>
      </c>
    </row>
    <row r="1101" spans="1:2" ht="15">
      <c r="A1101" s="1">
        <v>399</v>
      </c>
      <c r="B1101" s="10">
        <v>0.92</v>
      </c>
    </row>
    <row r="1102" spans="1:2" ht="15">
      <c r="A1102" s="1">
        <v>400</v>
      </c>
      <c r="B1102" s="10">
        <v>0.92</v>
      </c>
    </row>
    <row r="1103" spans="1:2" ht="15">
      <c r="A1103" s="1">
        <v>401</v>
      </c>
      <c r="B1103" s="10">
        <v>0.92</v>
      </c>
    </row>
    <row r="1104" spans="1:2" ht="15">
      <c r="A1104" s="1">
        <v>402</v>
      </c>
      <c r="B1104" s="10">
        <v>0.92</v>
      </c>
    </row>
    <row r="1105" spans="1:2" ht="15">
      <c r="A1105" s="1">
        <v>403</v>
      </c>
      <c r="B1105" s="10">
        <v>0.92</v>
      </c>
    </row>
    <row r="1106" spans="1:2" ht="15">
      <c r="A1106" s="1">
        <v>404</v>
      </c>
      <c r="B1106" s="10">
        <v>0.92</v>
      </c>
    </row>
    <row r="1107" spans="1:2" ht="15">
      <c r="A1107" s="1">
        <v>405</v>
      </c>
      <c r="B1107" s="10">
        <v>0.92</v>
      </c>
    </row>
    <row r="1108" spans="1:2" ht="15">
      <c r="A1108" s="1">
        <v>406</v>
      </c>
      <c r="B1108" s="10">
        <v>0.92</v>
      </c>
    </row>
    <row r="1109" spans="1:2" ht="15">
      <c r="A1109" s="1">
        <v>407</v>
      </c>
      <c r="B1109" s="10">
        <v>0.92</v>
      </c>
    </row>
    <row r="1110" spans="1:2" ht="15">
      <c r="A1110" s="1">
        <v>408</v>
      </c>
      <c r="B1110" s="10">
        <v>0.92</v>
      </c>
    </row>
    <row r="1111" spans="1:2" ht="15">
      <c r="A1111" s="1">
        <v>409</v>
      </c>
      <c r="B1111" s="10">
        <v>0.92</v>
      </c>
    </row>
    <row r="1112" spans="1:2" ht="15">
      <c r="A1112" s="1">
        <v>410</v>
      </c>
      <c r="B1112" s="10">
        <v>0.92</v>
      </c>
    </row>
    <row r="1113" spans="1:2" ht="15">
      <c r="A1113" s="1">
        <v>411</v>
      </c>
      <c r="B1113" s="10">
        <v>0.92</v>
      </c>
    </row>
    <row r="1114" spans="1:2" ht="15">
      <c r="A1114" s="1">
        <v>412</v>
      </c>
      <c r="B1114" s="10">
        <v>0.92</v>
      </c>
    </row>
    <row r="1115" spans="1:2" ht="15">
      <c r="A1115" s="1">
        <v>413</v>
      </c>
      <c r="B1115" s="10">
        <v>0.92</v>
      </c>
    </row>
    <row r="1116" spans="1:2" ht="15">
      <c r="A1116" s="1">
        <v>414</v>
      </c>
      <c r="B1116" s="10">
        <v>0.92</v>
      </c>
    </row>
    <row r="1117" spans="1:2" ht="15">
      <c r="A1117" s="1">
        <v>415</v>
      </c>
      <c r="B1117" s="10">
        <v>0.92</v>
      </c>
    </row>
    <row r="1118" spans="1:2" ht="15">
      <c r="A1118" s="1">
        <v>416</v>
      </c>
      <c r="B1118" s="10">
        <v>0.92</v>
      </c>
    </row>
    <row r="1119" spans="1:2" ht="15">
      <c r="A1119" s="1">
        <v>417</v>
      </c>
      <c r="B1119" s="10">
        <v>0.92</v>
      </c>
    </row>
    <row r="1120" spans="1:2" ht="15">
      <c r="A1120" s="1">
        <v>418</v>
      </c>
      <c r="B1120" s="10">
        <v>0.92</v>
      </c>
    </row>
    <row r="1121" spans="1:2" ht="15">
      <c r="A1121" s="1">
        <v>419</v>
      </c>
      <c r="B1121" s="10">
        <v>0.92</v>
      </c>
    </row>
    <row r="1122" spans="1:2" ht="15">
      <c r="A1122" s="1">
        <v>420</v>
      </c>
      <c r="B1122" s="10">
        <v>0.92</v>
      </c>
    </row>
    <row r="1123" spans="1:2" ht="15">
      <c r="A1123" s="1">
        <v>421</v>
      </c>
      <c r="B1123" s="10">
        <v>0.92</v>
      </c>
    </row>
    <row r="1124" spans="1:2" ht="15">
      <c r="A1124" s="1">
        <v>422</v>
      </c>
      <c r="B1124" s="10">
        <v>0.92</v>
      </c>
    </row>
    <row r="1125" spans="1:2" ht="15">
      <c r="A1125" s="1">
        <v>423</v>
      </c>
      <c r="B1125" s="10">
        <v>0.92</v>
      </c>
    </row>
    <row r="1126" spans="1:2" ht="15">
      <c r="A1126" s="1">
        <v>424</v>
      </c>
      <c r="B1126" s="10">
        <v>0.92</v>
      </c>
    </row>
    <row r="1127" spans="1:2" ht="15">
      <c r="A1127" s="1">
        <v>425</v>
      </c>
      <c r="B1127" s="10">
        <v>0.92</v>
      </c>
    </row>
    <row r="1128" spans="1:2" ht="15">
      <c r="A1128" s="1">
        <v>426</v>
      </c>
      <c r="B1128" s="10">
        <v>0.92</v>
      </c>
    </row>
    <row r="1129" spans="1:2" ht="15">
      <c r="A1129" s="1">
        <v>427</v>
      </c>
      <c r="B1129" s="10">
        <v>0.92</v>
      </c>
    </row>
    <row r="1130" spans="1:2" ht="15">
      <c r="A1130" s="1">
        <v>428</v>
      </c>
      <c r="B1130" s="10">
        <v>0.92</v>
      </c>
    </row>
    <row r="1131" spans="1:2" ht="15">
      <c r="A1131" s="1">
        <v>429</v>
      </c>
      <c r="B1131" s="10">
        <v>0.92</v>
      </c>
    </row>
    <row r="1132" spans="1:2" ht="15">
      <c r="A1132" s="1">
        <v>430</v>
      </c>
      <c r="B1132" s="10">
        <v>0.92</v>
      </c>
    </row>
    <row r="1133" spans="1:2" ht="15">
      <c r="A1133" s="1">
        <v>431</v>
      </c>
      <c r="B1133" s="10">
        <v>0.92</v>
      </c>
    </row>
    <row r="1134" spans="1:2" ht="15">
      <c r="A1134" s="1">
        <v>432</v>
      </c>
      <c r="B1134" s="10">
        <v>0.92</v>
      </c>
    </row>
    <row r="1135" spans="1:2" ht="15">
      <c r="A1135" s="1">
        <v>433</v>
      </c>
      <c r="B1135" s="10">
        <v>0.92</v>
      </c>
    </row>
    <row r="1136" spans="1:2" ht="15">
      <c r="A1136" s="1">
        <v>434</v>
      </c>
      <c r="B1136" s="10">
        <v>0.92</v>
      </c>
    </row>
    <row r="1137" spans="1:2" ht="15">
      <c r="A1137" s="1">
        <v>435</v>
      </c>
      <c r="B1137" s="10">
        <v>0.92</v>
      </c>
    </row>
    <row r="1138" spans="1:2" ht="15">
      <c r="A1138" s="1">
        <v>436</v>
      </c>
      <c r="B1138" s="10">
        <v>0.92</v>
      </c>
    </row>
    <row r="1139" spans="1:2" ht="15">
      <c r="A1139" s="1">
        <v>437</v>
      </c>
      <c r="B1139" s="10">
        <v>0.92</v>
      </c>
    </row>
    <row r="1140" spans="1:2" ht="15">
      <c r="A1140" s="1">
        <v>438</v>
      </c>
      <c r="B1140" s="10">
        <v>0.92</v>
      </c>
    </row>
    <row r="1141" spans="1:2" ht="15">
      <c r="A1141" s="1">
        <v>439</v>
      </c>
      <c r="B1141" s="10">
        <v>0.92</v>
      </c>
    </row>
    <row r="1142" spans="1:2" ht="15">
      <c r="A1142" s="1">
        <v>440</v>
      </c>
      <c r="B1142" s="10">
        <v>0.92</v>
      </c>
    </row>
    <row r="1143" spans="1:2" ht="15">
      <c r="A1143" s="1">
        <v>441</v>
      </c>
      <c r="B1143" s="10">
        <v>0.92</v>
      </c>
    </row>
    <row r="1144" spans="1:2" ht="15">
      <c r="A1144" s="1">
        <v>442</v>
      </c>
      <c r="B1144" s="10">
        <v>0.92</v>
      </c>
    </row>
    <row r="1145" spans="1:2" ht="15">
      <c r="A1145" s="1">
        <v>443</v>
      </c>
      <c r="B1145" s="10">
        <v>0.92</v>
      </c>
    </row>
    <row r="1146" spans="1:2" ht="15">
      <c r="A1146" s="1">
        <v>444</v>
      </c>
      <c r="B1146" s="10">
        <v>0.92</v>
      </c>
    </row>
    <row r="1147" spans="1:2" ht="15">
      <c r="A1147" s="1">
        <v>445</v>
      </c>
      <c r="B1147" s="10">
        <v>0.92</v>
      </c>
    </row>
    <row r="1148" spans="1:2" ht="15">
      <c r="A1148" s="1">
        <v>446</v>
      </c>
      <c r="B1148" s="10">
        <v>0.92</v>
      </c>
    </row>
    <row r="1149" spans="1:2" ht="15">
      <c r="A1149" s="1">
        <v>447</v>
      </c>
      <c r="B1149" s="10">
        <v>0.92</v>
      </c>
    </row>
    <row r="1150" spans="1:2" ht="15">
      <c r="A1150" s="1">
        <v>448</v>
      </c>
      <c r="B1150" s="10">
        <v>0.92</v>
      </c>
    </row>
    <row r="1151" spans="1:2" ht="15">
      <c r="A1151" s="1">
        <v>449</v>
      </c>
      <c r="B1151" s="10">
        <v>0.92</v>
      </c>
    </row>
    <row r="1152" spans="1:2" ht="15">
      <c r="A1152" s="1">
        <v>450</v>
      </c>
      <c r="B1152" s="10">
        <v>0.92</v>
      </c>
    </row>
    <row r="1153" spans="1:2" ht="15">
      <c r="A1153" s="1">
        <v>451</v>
      </c>
      <c r="B1153" s="10">
        <v>0.92</v>
      </c>
    </row>
    <row r="1154" spans="1:2" ht="15">
      <c r="A1154" s="1">
        <v>452</v>
      </c>
      <c r="B1154" s="10">
        <v>0.92</v>
      </c>
    </row>
    <row r="1155" spans="1:2" ht="15">
      <c r="A1155" s="1">
        <v>453</v>
      </c>
      <c r="B1155" s="10">
        <v>0.92</v>
      </c>
    </row>
    <row r="1156" spans="1:2" ht="15">
      <c r="A1156" s="1">
        <v>454</v>
      </c>
      <c r="B1156" s="10">
        <v>0.92</v>
      </c>
    </row>
    <row r="1157" spans="1:2" ht="15">
      <c r="A1157" s="1">
        <v>455</v>
      </c>
      <c r="B1157" s="10">
        <v>0.92</v>
      </c>
    </row>
    <row r="1158" spans="1:2" ht="15">
      <c r="A1158" s="1">
        <v>456</v>
      </c>
      <c r="B1158" s="10">
        <v>0.92</v>
      </c>
    </row>
    <row r="1159" spans="1:2" ht="15">
      <c r="A1159" s="1">
        <v>457</v>
      </c>
      <c r="B1159" s="10">
        <v>0.92</v>
      </c>
    </row>
    <row r="1160" spans="1:2" ht="15">
      <c r="A1160" s="1">
        <v>458</v>
      </c>
      <c r="B1160" s="10">
        <v>0.92</v>
      </c>
    </row>
    <row r="1161" spans="1:2" ht="15">
      <c r="A1161" s="1">
        <v>459</v>
      </c>
      <c r="B1161" s="10">
        <v>0.92</v>
      </c>
    </row>
    <row r="1162" spans="1:2" ht="15">
      <c r="A1162" s="1">
        <v>460</v>
      </c>
      <c r="B1162" s="10">
        <v>0.92</v>
      </c>
    </row>
    <row r="1163" spans="1:2" ht="15">
      <c r="A1163" s="1">
        <v>461</v>
      </c>
      <c r="B1163" s="10">
        <v>0.92</v>
      </c>
    </row>
    <row r="1164" spans="1:2" ht="15">
      <c r="A1164" s="1">
        <v>462</v>
      </c>
      <c r="B1164" s="10">
        <v>0.92</v>
      </c>
    </row>
    <row r="1165" spans="1:2" ht="15">
      <c r="A1165" s="1">
        <v>463</v>
      </c>
      <c r="B1165" s="10">
        <v>0.92</v>
      </c>
    </row>
    <row r="1166" spans="1:2" ht="15">
      <c r="A1166" s="1">
        <v>464</v>
      </c>
      <c r="B1166" s="10">
        <v>0.92</v>
      </c>
    </row>
    <row r="1167" spans="1:2" ht="15">
      <c r="A1167" s="1">
        <v>465</v>
      </c>
      <c r="B1167" s="10">
        <v>0.92</v>
      </c>
    </row>
    <row r="1168" spans="1:2" ht="15">
      <c r="A1168" s="1">
        <v>466</v>
      </c>
      <c r="B1168" s="10">
        <v>0.92</v>
      </c>
    </row>
    <row r="1169" spans="1:2" ht="15">
      <c r="A1169" s="1">
        <v>467</v>
      </c>
      <c r="B1169" s="10">
        <v>0.92</v>
      </c>
    </row>
    <row r="1170" spans="1:2" ht="15">
      <c r="A1170" s="1">
        <v>468</v>
      </c>
      <c r="B1170" s="10">
        <v>0.92</v>
      </c>
    </row>
    <row r="1171" spans="1:2" ht="15">
      <c r="A1171" s="1">
        <v>469</v>
      </c>
      <c r="B1171" s="10">
        <v>0.92</v>
      </c>
    </row>
    <row r="1172" spans="1:2" ht="15">
      <c r="A1172" s="1">
        <v>470</v>
      </c>
      <c r="B1172" s="10">
        <v>0.92</v>
      </c>
    </row>
    <row r="1173" spans="1:2" ht="15">
      <c r="A1173" s="1">
        <v>471</v>
      </c>
      <c r="B1173" s="10">
        <v>0.92</v>
      </c>
    </row>
    <row r="1174" spans="1:2" ht="15">
      <c r="A1174" s="1">
        <v>472</v>
      </c>
      <c r="B1174" s="10">
        <v>0.92</v>
      </c>
    </row>
    <row r="1175" spans="1:2" ht="15">
      <c r="A1175" s="1">
        <v>473</v>
      </c>
      <c r="B1175" s="10">
        <v>0.92</v>
      </c>
    </row>
    <row r="1176" spans="1:2" ht="15">
      <c r="A1176" s="1">
        <v>474</v>
      </c>
      <c r="B1176" s="10">
        <v>0.92</v>
      </c>
    </row>
    <row r="1177" spans="1:2" ht="15">
      <c r="A1177" s="1">
        <v>475</v>
      </c>
      <c r="B1177" s="10">
        <v>0.92</v>
      </c>
    </row>
    <row r="1178" spans="1:2" ht="15">
      <c r="A1178" s="1">
        <v>476</v>
      </c>
      <c r="B1178" s="10">
        <v>0.92</v>
      </c>
    </row>
    <row r="1179" spans="1:2" ht="15">
      <c r="A1179" s="1">
        <v>477</v>
      </c>
      <c r="B1179" s="10">
        <v>0.92</v>
      </c>
    </row>
    <row r="1180" spans="1:2" ht="15">
      <c r="A1180" s="1">
        <v>478</v>
      </c>
      <c r="B1180" s="10">
        <v>0.92</v>
      </c>
    </row>
    <row r="1181" spans="1:2" ht="15">
      <c r="A1181" s="1">
        <v>479</v>
      </c>
      <c r="B1181" s="10">
        <v>0.92</v>
      </c>
    </row>
    <row r="1182" spans="1:2" ht="15">
      <c r="A1182" s="1">
        <v>480</v>
      </c>
      <c r="B1182" s="10">
        <v>0.92</v>
      </c>
    </row>
    <row r="1183" spans="1:2" ht="15">
      <c r="A1183" s="1">
        <v>481</v>
      </c>
      <c r="B1183" s="10">
        <v>0.92</v>
      </c>
    </row>
    <row r="1184" spans="1:2" ht="15">
      <c r="A1184" s="1">
        <v>482</v>
      </c>
      <c r="B1184" s="10">
        <v>0.92</v>
      </c>
    </row>
    <row r="1185" spans="1:2" ht="15">
      <c r="A1185" s="1">
        <v>483</v>
      </c>
      <c r="B1185" s="10">
        <v>0.92</v>
      </c>
    </row>
    <row r="1186" spans="1:2" ht="15">
      <c r="A1186" s="1">
        <v>484</v>
      </c>
      <c r="B1186" s="10">
        <v>0.92</v>
      </c>
    </row>
    <row r="1187" spans="1:2" ht="15">
      <c r="A1187" s="1">
        <v>485</v>
      </c>
      <c r="B1187" s="10">
        <v>0.92</v>
      </c>
    </row>
    <row r="1188" spans="1:2" ht="15">
      <c r="A1188" s="1">
        <v>486</v>
      </c>
      <c r="B1188" s="10">
        <v>0.92</v>
      </c>
    </row>
    <row r="1189" spans="1:2" ht="15">
      <c r="A1189" s="1">
        <v>487</v>
      </c>
      <c r="B1189" s="10">
        <v>0.92</v>
      </c>
    </row>
    <row r="1190" spans="1:2" ht="15">
      <c r="A1190" s="1">
        <v>488</v>
      </c>
      <c r="B1190" s="10">
        <v>0.92</v>
      </c>
    </row>
    <row r="1191" spans="1:2" ht="15">
      <c r="A1191" s="1">
        <v>489</v>
      </c>
      <c r="B1191" s="10">
        <v>0.92</v>
      </c>
    </row>
    <row r="1192" spans="1:2" ht="15">
      <c r="A1192" s="1">
        <v>490</v>
      </c>
      <c r="B1192" s="10">
        <v>0.92</v>
      </c>
    </row>
    <row r="1193" spans="1:2" ht="15">
      <c r="A1193" s="1">
        <v>491</v>
      </c>
      <c r="B1193" s="10">
        <v>0.92</v>
      </c>
    </row>
    <row r="1194" spans="1:2" ht="15">
      <c r="A1194" s="1">
        <v>492</v>
      </c>
      <c r="B1194" s="10">
        <v>0.92</v>
      </c>
    </row>
    <row r="1195" spans="1:2" ht="15">
      <c r="A1195" s="1">
        <v>493</v>
      </c>
      <c r="B1195" s="10">
        <v>0.92</v>
      </c>
    </row>
    <row r="1196" spans="1:2" ht="15">
      <c r="A1196" s="1">
        <v>494</v>
      </c>
      <c r="B1196" s="10">
        <v>0.92</v>
      </c>
    </row>
    <row r="1197" spans="1:2" ht="15">
      <c r="A1197" s="1">
        <v>495</v>
      </c>
      <c r="B1197" s="10">
        <v>0.92</v>
      </c>
    </row>
    <row r="1198" spans="1:2" ht="15">
      <c r="A1198" s="1">
        <v>496</v>
      </c>
      <c r="B1198" s="10">
        <v>0.92</v>
      </c>
    </row>
    <row r="1199" spans="1:2" ht="15">
      <c r="A1199" s="1">
        <v>497</v>
      </c>
      <c r="B1199" s="10">
        <v>0.92</v>
      </c>
    </row>
    <row r="1200" spans="1:2" ht="15">
      <c r="A1200" s="1">
        <v>498</v>
      </c>
      <c r="B1200" s="10">
        <v>0.92</v>
      </c>
    </row>
    <row r="1201" spans="1:2" ht="15">
      <c r="A1201" s="1">
        <v>499</v>
      </c>
      <c r="B1201" s="10">
        <v>0.92</v>
      </c>
    </row>
    <row r="1202" spans="1:2" ht="15">
      <c r="A1202" s="1">
        <v>500</v>
      </c>
      <c r="B1202" s="10">
        <v>0.92</v>
      </c>
    </row>
    <row r="1203" spans="1:2" ht="15">
      <c r="A1203" s="1">
        <v>501</v>
      </c>
      <c r="B1203" s="10">
        <v>0.92</v>
      </c>
    </row>
    <row r="1204" spans="1:2" ht="15">
      <c r="A1204" s="1">
        <v>502</v>
      </c>
      <c r="B1204" s="10">
        <v>0.92</v>
      </c>
    </row>
    <row r="1205" spans="1:2" ht="15">
      <c r="A1205" s="1">
        <v>503</v>
      </c>
      <c r="B1205" s="10">
        <v>0.92</v>
      </c>
    </row>
    <row r="1206" spans="1:2" ht="15">
      <c r="A1206" s="1">
        <v>504</v>
      </c>
      <c r="B1206" s="10">
        <v>0.92</v>
      </c>
    </row>
    <row r="1207" spans="1:2" ht="15">
      <c r="A1207" s="1">
        <v>505</v>
      </c>
      <c r="B1207" s="10">
        <v>0.92</v>
      </c>
    </row>
    <row r="1208" spans="1:2" ht="15">
      <c r="A1208" s="1">
        <v>506</v>
      </c>
      <c r="B1208" s="10">
        <v>0.92</v>
      </c>
    </row>
    <row r="1209" spans="1:2" ht="15">
      <c r="A1209" s="1">
        <v>507</v>
      </c>
      <c r="B1209" s="10">
        <v>0.92</v>
      </c>
    </row>
    <row r="1210" spans="1:2" ht="15">
      <c r="A1210" s="1">
        <v>508</v>
      </c>
      <c r="B1210" s="10">
        <v>0.92</v>
      </c>
    </row>
    <row r="1211" spans="1:2" ht="15">
      <c r="A1211" s="1">
        <v>509</v>
      </c>
      <c r="B1211" s="10">
        <v>0.92</v>
      </c>
    </row>
    <row r="1212" spans="1:2" ht="15">
      <c r="A1212" s="1">
        <v>510</v>
      </c>
      <c r="B1212" s="10">
        <v>0.92</v>
      </c>
    </row>
    <row r="1213" spans="1:2" ht="15">
      <c r="A1213" s="1">
        <v>511</v>
      </c>
      <c r="B1213" s="10">
        <v>0.92</v>
      </c>
    </row>
    <row r="1214" spans="1:2" ht="15">
      <c r="A1214" s="1">
        <v>512</v>
      </c>
      <c r="B1214" s="10">
        <v>0.92</v>
      </c>
    </row>
    <row r="1215" spans="1:2" ht="15">
      <c r="A1215" s="1">
        <v>513</v>
      </c>
      <c r="B1215" s="10">
        <v>0.92</v>
      </c>
    </row>
    <row r="1216" spans="1:2" ht="15">
      <c r="A1216" s="1">
        <v>514</v>
      </c>
      <c r="B1216" s="10">
        <v>0.92</v>
      </c>
    </row>
    <row r="1217" spans="1:2" ht="15">
      <c r="A1217" s="1">
        <v>515</v>
      </c>
      <c r="B1217" s="10">
        <v>0.92</v>
      </c>
    </row>
    <row r="1218" spans="1:2" ht="15">
      <c r="A1218" s="1">
        <v>516</v>
      </c>
      <c r="B1218" s="10">
        <v>0.92</v>
      </c>
    </row>
    <row r="1219" spans="1:2" ht="15">
      <c r="A1219" s="1">
        <v>517</v>
      </c>
      <c r="B1219" s="10">
        <v>0.92</v>
      </c>
    </row>
    <row r="1220" spans="1:2" ht="15">
      <c r="A1220" s="1">
        <v>518</v>
      </c>
      <c r="B1220" s="10">
        <v>0.92</v>
      </c>
    </row>
    <row r="1221" spans="1:2" ht="15">
      <c r="A1221" s="1">
        <v>519</v>
      </c>
      <c r="B1221" s="10">
        <v>0.92</v>
      </c>
    </row>
    <row r="1222" spans="1:2" ht="15">
      <c r="A1222" s="1">
        <v>520</v>
      </c>
      <c r="B1222" s="10">
        <v>0.92</v>
      </c>
    </row>
    <row r="1223" spans="1:2" ht="15">
      <c r="A1223" s="1">
        <v>521</v>
      </c>
      <c r="B1223" s="10">
        <v>0.92</v>
      </c>
    </row>
    <row r="1224" spans="1:2" ht="15">
      <c r="A1224" s="1">
        <v>522</v>
      </c>
      <c r="B1224" s="10">
        <v>0.92</v>
      </c>
    </row>
    <row r="1225" spans="1:2" ht="15">
      <c r="A1225" s="1">
        <v>523</v>
      </c>
      <c r="B1225" s="10">
        <v>0.92</v>
      </c>
    </row>
    <row r="1226" spans="1:2" ht="15">
      <c r="A1226" s="1">
        <v>524</v>
      </c>
      <c r="B1226" s="10">
        <v>0.92</v>
      </c>
    </row>
    <row r="1227" spans="1:2" ht="15">
      <c r="A1227" s="1">
        <v>525</v>
      </c>
      <c r="B1227" s="10">
        <v>0.92</v>
      </c>
    </row>
    <row r="1228" spans="1:2" ht="15">
      <c r="A1228" s="1">
        <v>526</v>
      </c>
      <c r="B1228" s="10">
        <v>0.92</v>
      </c>
    </row>
    <row r="1229" spans="1:2" ht="15">
      <c r="A1229" s="1">
        <v>527</v>
      </c>
      <c r="B1229" s="10">
        <v>0.92</v>
      </c>
    </row>
    <row r="1230" spans="1:2" ht="15">
      <c r="A1230" s="1">
        <v>528</v>
      </c>
      <c r="B1230" s="10">
        <v>0.92</v>
      </c>
    </row>
    <row r="1231" spans="1:2" ht="15">
      <c r="A1231" s="1">
        <v>529</v>
      </c>
      <c r="B1231" s="10">
        <v>0.92</v>
      </c>
    </row>
    <row r="1232" spans="1:2" ht="15">
      <c r="A1232" s="1">
        <v>530</v>
      </c>
      <c r="B1232" s="10">
        <v>0.92</v>
      </c>
    </row>
    <row r="1233" spans="1:2" ht="15">
      <c r="A1233" s="1">
        <v>531</v>
      </c>
      <c r="B1233" s="10">
        <v>0.92</v>
      </c>
    </row>
    <row r="1234" spans="1:2" ht="15">
      <c r="A1234" s="1">
        <v>532</v>
      </c>
      <c r="B1234" s="10">
        <v>0.92</v>
      </c>
    </row>
    <row r="1235" spans="1:2" ht="15">
      <c r="A1235" s="1">
        <v>533</v>
      </c>
      <c r="B1235" s="10">
        <v>0.92</v>
      </c>
    </row>
    <row r="1236" spans="1:2" ht="15">
      <c r="A1236" s="1">
        <v>534</v>
      </c>
      <c r="B1236" s="10">
        <v>0.92</v>
      </c>
    </row>
    <row r="1237" spans="1:2" ht="15">
      <c r="A1237" s="1">
        <v>535</v>
      </c>
      <c r="B1237" s="10">
        <v>0.92</v>
      </c>
    </row>
    <row r="1238" spans="1:2" ht="15">
      <c r="A1238" s="1">
        <v>536</v>
      </c>
      <c r="B1238" s="10">
        <v>0.92</v>
      </c>
    </row>
    <row r="1239" spans="1:2" ht="15">
      <c r="A1239" s="1">
        <v>537</v>
      </c>
      <c r="B1239" s="10">
        <v>0.92</v>
      </c>
    </row>
    <row r="1240" spans="1:2" ht="15">
      <c r="A1240" s="1">
        <v>538</v>
      </c>
      <c r="B1240" s="10">
        <v>0.92</v>
      </c>
    </row>
    <row r="1241" spans="1:2" ht="15">
      <c r="A1241" s="1">
        <v>539</v>
      </c>
      <c r="B1241" s="10">
        <v>0.92</v>
      </c>
    </row>
    <row r="1242" spans="1:2" ht="15">
      <c r="A1242" s="1">
        <v>540</v>
      </c>
      <c r="B1242" s="10">
        <v>0.92</v>
      </c>
    </row>
    <row r="1243" spans="1:2" ht="15">
      <c r="A1243" s="1">
        <v>541</v>
      </c>
      <c r="B1243" s="10">
        <v>0.92</v>
      </c>
    </row>
    <row r="1244" spans="1:2" ht="15">
      <c r="A1244" s="1">
        <v>542</v>
      </c>
      <c r="B1244" s="10">
        <v>0.92</v>
      </c>
    </row>
    <row r="1245" spans="1:2" ht="15">
      <c r="A1245" s="1">
        <v>543</v>
      </c>
      <c r="B1245" s="10">
        <v>0.92</v>
      </c>
    </row>
    <row r="1246" spans="1:2" ht="15">
      <c r="A1246" s="1">
        <v>544</v>
      </c>
      <c r="B1246" s="10">
        <v>0.92</v>
      </c>
    </row>
    <row r="1247" spans="1:2" ht="15">
      <c r="A1247" s="1">
        <v>545</v>
      </c>
      <c r="B1247" s="10">
        <v>0.92</v>
      </c>
    </row>
    <row r="1248" spans="1:2" ht="15">
      <c r="A1248" s="1">
        <v>546</v>
      </c>
      <c r="B1248" s="10">
        <v>0.92</v>
      </c>
    </row>
    <row r="1249" spans="1:2" ht="15">
      <c r="A1249" s="1">
        <v>547</v>
      </c>
      <c r="B1249" s="10">
        <v>0.92</v>
      </c>
    </row>
    <row r="1250" spans="1:2" ht="15">
      <c r="A1250" s="1">
        <v>548</v>
      </c>
      <c r="B1250" s="10">
        <v>0.92</v>
      </c>
    </row>
    <row r="1251" spans="1:2" ht="15">
      <c r="A1251" s="1">
        <v>549</v>
      </c>
      <c r="B1251" s="10">
        <v>0.92</v>
      </c>
    </row>
    <row r="1252" spans="1:2" ht="15">
      <c r="A1252" s="1">
        <v>550</v>
      </c>
      <c r="B1252" s="10">
        <v>0.92</v>
      </c>
    </row>
    <row r="1253" spans="1:2" ht="15">
      <c r="A1253" s="1">
        <v>551</v>
      </c>
      <c r="B1253" s="10">
        <v>0.92</v>
      </c>
    </row>
    <row r="1254" spans="1:2" ht="15">
      <c r="A1254" s="1">
        <v>552</v>
      </c>
      <c r="B1254" s="10">
        <v>0.92</v>
      </c>
    </row>
    <row r="1255" spans="1:2" ht="15">
      <c r="A1255" s="1">
        <v>553</v>
      </c>
      <c r="B1255" s="10">
        <v>0.92</v>
      </c>
    </row>
    <row r="1256" spans="1:2" ht="15">
      <c r="A1256" s="1">
        <v>554</v>
      </c>
      <c r="B1256" s="10">
        <v>0.92</v>
      </c>
    </row>
    <row r="1257" spans="1:2" ht="15">
      <c r="A1257" s="1">
        <v>555</v>
      </c>
      <c r="B1257" s="10">
        <v>0.92</v>
      </c>
    </row>
    <row r="1258" spans="1:2" ht="15">
      <c r="A1258" s="1">
        <v>556</v>
      </c>
      <c r="B1258" s="10">
        <v>0.92</v>
      </c>
    </row>
    <row r="1259" spans="1:2" ht="15">
      <c r="A1259" s="1">
        <v>557</v>
      </c>
      <c r="B1259" s="10">
        <v>0.92</v>
      </c>
    </row>
    <row r="1260" spans="1:2" ht="15">
      <c r="A1260" s="1">
        <v>558</v>
      </c>
      <c r="B1260" s="10">
        <v>0.92</v>
      </c>
    </row>
    <row r="1261" spans="1:2" ht="15">
      <c r="A1261" s="1">
        <v>559</v>
      </c>
      <c r="B1261" s="10">
        <v>0.92</v>
      </c>
    </row>
    <row r="1262" spans="1:2" ht="15">
      <c r="A1262" s="1">
        <v>560</v>
      </c>
      <c r="B1262" s="10">
        <v>0.92</v>
      </c>
    </row>
    <row r="1263" spans="1:2" ht="15">
      <c r="A1263" s="1">
        <v>561</v>
      </c>
      <c r="B1263" s="10">
        <v>0.92</v>
      </c>
    </row>
    <row r="1264" spans="1:2" ht="15">
      <c r="A1264" s="1">
        <v>562</v>
      </c>
      <c r="B1264" s="10">
        <v>0.92</v>
      </c>
    </row>
    <row r="1265" spans="1:2" ht="15">
      <c r="A1265" s="1">
        <v>563</v>
      </c>
      <c r="B1265" s="10">
        <v>0.92</v>
      </c>
    </row>
    <row r="1266" spans="1:2" ht="15">
      <c r="A1266" s="1">
        <v>564</v>
      </c>
      <c r="B1266" s="10">
        <v>0.92</v>
      </c>
    </row>
    <row r="1267" spans="1:2" ht="15">
      <c r="A1267" s="1">
        <v>565</v>
      </c>
      <c r="B1267" s="10">
        <v>0.92</v>
      </c>
    </row>
    <row r="1268" spans="1:2" ht="15">
      <c r="A1268" s="1">
        <v>566</v>
      </c>
      <c r="B1268" s="10">
        <v>0.92</v>
      </c>
    </row>
    <row r="1269" spans="1:2" ht="15">
      <c r="A1269" s="1">
        <v>567</v>
      </c>
      <c r="B1269" s="10">
        <v>0.92</v>
      </c>
    </row>
    <row r="1270" spans="1:2" ht="15">
      <c r="A1270" s="1">
        <v>568</v>
      </c>
      <c r="B1270" s="10">
        <v>0.92</v>
      </c>
    </row>
    <row r="1271" spans="1:2" ht="15">
      <c r="A1271" s="1">
        <v>569</v>
      </c>
      <c r="B1271" s="10">
        <v>0.92</v>
      </c>
    </row>
    <row r="1272" spans="1:2" ht="15">
      <c r="A1272" s="1">
        <v>570</v>
      </c>
      <c r="B1272" s="10">
        <v>0.92</v>
      </c>
    </row>
    <row r="1273" spans="1:2" ht="15">
      <c r="A1273" s="1">
        <v>571</v>
      </c>
      <c r="B1273" s="10">
        <v>0.92</v>
      </c>
    </row>
    <row r="1274" spans="1:2" ht="15">
      <c r="A1274" s="1">
        <v>572</v>
      </c>
      <c r="B1274" s="10">
        <v>0.92</v>
      </c>
    </row>
    <row r="1275" spans="1:2" ht="15">
      <c r="A1275" s="1">
        <v>573</v>
      </c>
      <c r="B1275" s="10">
        <v>0.92</v>
      </c>
    </row>
    <row r="1276" spans="1:2" ht="15">
      <c r="A1276" s="1">
        <v>574</v>
      </c>
      <c r="B1276" s="10">
        <v>0.92</v>
      </c>
    </row>
    <row r="1277" spans="1:2" ht="15">
      <c r="A1277" s="1">
        <v>575</v>
      </c>
      <c r="B1277" s="10">
        <v>0.92</v>
      </c>
    </row>
    <row r="1278" spans="1:2" ht="15">
      <c r="A1278" s="1">
        <v>576</v>
      </c>
      <c r="B1278" s="10">
        <v>0.92</v>
      </c>
    </row>
    <row r="1279" spans="1:2" ht="15">
      <c r="A1279" s="1">
        <v>577</v>
      </c>
      <c r="B1279" s="10">
        <v>0.92</v>
      </c>
    </row>
    <row r="1280" spans="1:2" ht="15">
      <c r="A1280" s="1">
        <v>578</v>
      </c>
      <c r="B1280" s="10">
        <v>0.92</v>
      </c>
    </row>
    <row r="1281" spans="1:2" ht="15">
      <c r="A1281" s="1">
        <v>579</v>
      </c>
      <c r="B1281" s="10">
        <v>0.92</v>
      </c>
    </row>
    <row r="1282" spans="1:2" ht="15">
      <c r="A1282" s="1">
        <v>580</v>
      </c>
      <c r="B1282" s="10">
        <v>0.92</v>
      </c>
    </row>
    <row r="1283" spans="1:2" ht="15">
      <c r="A1283" s="1">
        <v>581</v>
      </c>
      <c r="B1283" s="10">
        <v>0.92</v>
      </c>
    </row>
    <row r="1284" spans="1:2" ht="15">
      <c r="A1284" s="1">
        <v>582</v>
      </c>
      <c r="B1284" s="10">
        <v>0.92</v>
      </c>
    </row>
    <row r="1285" spans="1:2" ht="15">
      <c r="A1285" s="1">
        <v>583</v>
      </c>
      <c r="B1285" s="10">
        <v>0.92</v>
      </c>
    </row>
    <row r="1286" spans="1:2" ht="15">
      <c r="A1286" s="1">
        <v>584</v>
      </c>
      <c r="B1286" s="10">
        <v>0.92</v>
      </c>
    </row>
    <row r="1287" spans="1:2" ht="15">
      <c r="A1287" s="1">
        <v>585</v>
      </c>
      <c r="B1287" s="10">
        <v>0.92</v>
      </c>
    </row>
    <row r="1288" spans="1:2" ht="15">
      <c r="A1288" s="1">
        <v>586</v>
      </c>
      <c r="B1288" s="10">
        <v>0.92</v>
      </c>
    </row>
    <row r="1289" spans="1:2" ht="15">
      <c r="A1289" s="1">
        <v>587</v>
      </c>
      <c r="B1289" s="10">
        <v>0.92</v>
      </c>
    </row>
    <row r="1290" spans="1:2" ht="15">
      <c r="A1290" s="1">
        <v>588</v>
      </c>
      <c r="B1290" s="10">
        <v>0.92</v>
      </c>
    </row>
    <row r="1291" spans="1:2" ht="15">
      <c r="A1291" s="1">
        <v>589</v>
      </c>
      <c r="B1291" s="10">
        <v>0.92</v>
      </c>
    </row>
    <row r="1292" spans="1:2" ht="15">
      <c r="A1292" s="1">
        <v>590</v>
      </c>
      <c r="B1292" s="10">
        <v>0.92</v>
      </c>
    </row>
    <row r="1293" spans="1:2" ht="15">
      <c r="A1293" s="1">
        <v>591</v>
      </c>
      <c r="B1293" s="10">
        <v>0.92</v>
      </c>
    </row>
    <row r="1294" spans="1:2" ht="15">
      <c r="A1294" s="1">
        <v>592</v>
      </c>
      <c r="B1294" s="10">
        <v>0.92</v>
      </c>
    </row>
    <row r="1295" spans="1:2" ht="15">
      <c r="A1295" s="1">
        <v>593</v>
      </c>
      <c r="B1295" s="10">
        <v>0.92</v>
      </c>
    </row>
    <row r="1296" spans="1:2" ht="15">
      <c r="A1296" s="1">
        <v>594</v>
      </c>
      <c r="B1296" s="10">
        <v>0.92</v>
      </c>
    </row>
    <row r="1297" spans="1:2" ht="15">
      <c r="A1297" s="1">
        <v>595</v>
      </c>
      <c r="B1297" s="10">
        <v>0.92</v>
      </c>
    </row>
    <row r="1298" spans="1:2" ht="15">
      <c r="A1298" s="1">
        <v>596</v>
      </c>
      <c r="B1298" s="10">
        <v>0.92</v>
      </c>
    </row>
    <row r="1299" spans="1:2" ht="15">
      <c r="A1299" s="1">
        <v>597</v>
      </c>
      <c r="B1299" s="10">
        <v>0.92</v>
      </c>
    </row>
    <row r="1300" spans="1:2" ht="15">
      <c r="A1300" s="1">
        <v>598</v>
      </c>
      <c r="B1300" s="10">
        <v>0.92</v>
      </c>
    </row>
    <row r="1301" spans="1:2" ht="15">
      <c r="A1301" s="1">
        <v>599</v>
      </c>
      <c r="B1301" s="10">
        <v>0.92</v>
      </c>
    </row>
    <row r="1302" spans="1:2" ht="15">
      <c r="A1302" s="1">
        <v>600</v>
      </c>
      <c r="B1302" s="10">
        <v>0.92</v>
      </c>
    </row>
    <row r="1303" spans="1:2" ht="15">
      <c r="A1303" s="1">
        <v>601</v>
      </c>
      <c r="B1303" s="10">
        <v>0.92</v>
      </c>
    </row>
    <row r="1304" spans="1:2" ht="15">
      <c r="A1304" s="1">
        <v>602</v>
      </c>
      <c r="B1304" s="10">
        <v>0.92</v>
      </c>
    </row>
    <row r="1305" spans="1:2" ht="15">
      <c r="A1305" s="1">
        <v>603</v>
      </c>
      <c r="B1305" s="10">
        <v>0.92</v>
      </c>
    </row>
    <row r="1306" spans="1:2" ht="15">
      <c r="A1306" s="1">
        <v>604</v>
      </c>
      <c r="B1306" s="10">
        <v>0.92</v>
      </c>
    </row>
    <row r="1307" spans="1:2" ht="15">
      <c r="A1307" s="1">
        <v>605</v>
      </c>
      <c r="B1307" s="10">
        <v>0.92</v>
      </c>
    </row>
    <row r="1308" spans="1:2" ht="15">
      <c r="A1308" s="1">
        <v>606</v>
      </c>
      <c r="B1308" s="10">
        <v>0.92</v>
      </c>
    </row>
    <row r="1309" spans="1:2" ht="15">
      <c r="A1309" s="1">
        <v>607</v>
      </c>
      <c r="B1309" s="10">
        <v>0.92</v>
      </c>
    </row>
    <row r="1310" spans="1:2" ht="15">
      <c r="A1310" s="1">
        <v>608</v>
      </c>
      <c r="B1310" s="10">
        <v>0.92</v>
      </c>
    </row>
    <row r="1311" spans="1:2" ht="15">
      <c r="A1311" s="1">
        <v>609</v>
      </c>
      <c r="B1311" s="10">
        <v>0.92</v>
      </c>
    </row>
    <row r="1312" spans="1:2" ht="15">
      <c r="A1312" s="1">
        <v>610</v>
      </c>
      <c r="B1312" s="10">
        <v>0.92</v>
      </c>
    </row>
    <row r="1313" spans="1:2" ht="15">
      <c r="A1313" s="1">
        <v>611</v>
      </c>
      <c r="B1313" s="10">
        <v>0.92</v>
      </c>
    </row>
    <row r="1314" spans="1:2" ht="15">
      <c r="A1314" s="1">
        <v>612</v>
      </c>
      <c r="B1314" s="10">
        <v>0.92</v>
      </c>
    </row>
    <row r="1315" spans="1:2" ht="15">
      <c r="A1315" s="1">
        <v>613</v>
      </c>
      <c r="B1315" s="10">
        <v>0.92</v>
      </c>
    </row>
    <row r="1316" spans="1:2" ht="15">
      <c r="A1316" s="1">
        <v>614</v>
      </c>
      <c r="B1316" s="10">
        <v>0.92</v>
      </c>
    </row>
    <row r="1317" spans="1:2" ht="15">
      <c r="A1317" s="1">
        <v>615</v>
      </c>
      <c r="B1317" s="10">
        <v>0.92</v>
      </c>
    </row>
    <row r="1318" spans="1:2" ht="15">
      <c r="A1318" s="1">
        <v>616</v>
      </c>
      <c r="B1318" s="10">
        <v>0.92</v>
      </c>
    </row>
    <row r="1319" spans="1:2" ht="15">
      <c r="A1319" s="1">
        <v>617</v>
      </c>
      <c r="B1319" s="10">
        <v>0.92</v>
      </c>
    </row>
    <row r="1320" spans="1:2" ht="15">
      <c r="A1320" s="1">
        <v>618</v>
      </c>
      <c r="B1320" s="10">
        <v>0.92</v>
      </c>
    </row>
    <row r="1321" spans="1:2" ht="15">
      <c r="A1321" s="1">
        <v>619</v>
      </c>
      <c r="B1321" s="10">
        <v>0.92</v>
      </c>
    </row>
    <row r="1322" spans="1:2" ht="15">
      <c r="A1322" s="1">
        <v>620</v>
      </c>
      <c r="B1322" s="10">
        <v>0.92</v>
      </c>
    </row>
    <row r="1323" spans="1:2" ht="15">
      <c r="A1323" s="1">
        <v>621</v>
      </c>
      <c r="B1323" s="10">
        <v>0.92</v>
      </c>
    </row>
    <row r="1324" spans="1:2" ht="15">
      <c r="A1324" s="1">
        <v>622</v>
      </c>
      <c r="B1324" s="10">
        <v>0.92</v>
      </c>
    </row>
    <row r="1325" spans="1:2" ht="15">
      <c r="A1325" s="1">
        <v>623</v>
      </c>
      <c r="B1325" s="10">
        <v>0.92</v>
      </c>
    </row>
    <row r="1326" spans="1:2" ht="15">
      <c r="A1326" s="1">
        <v>624</v>
      </c>
      <c r="B1326" s="10">
        <v>0.92</v>
      </c>
    </row>
    <row r="1327" spans="1:2" ht="15">
      <c r="A1327" s="1">
        <v>625</v>
      </c>
      <c r="B1327" s="10">
        <v>0.92</v>
      </c>
    </row>
    <row r="1328" spans="1:2" ht="15">
      <c r="A1328" s="1">
        <v>626</v>
      </c>
      <c r="B1328" s="10">
        <v>0.92</v>
      </c>
    </row>
    <row r="1329" spans="1:2" ht="15">
      <c r="A1329" s="1">
        <v>627</v>
      </c>
      <c r="B1329" s="10">
        <v>0.92</v>
      </c>
    </row>
    <row r="1330" spans="1:2" ht="15">
      <c r="A1330" s="1">
        <v>628</v>
      </c>
      <c r="B1330" s="10">
        <v>0.92</v>
      </c>
    </row>
    <row r="1331" spans="1:2" ht="15">
      <c r="A1331" s="1">
        <v>629</v>
      </c>
      <c r="B1331" s="10">
        <v>0.92</v>
      </c>
    </row>
    <row r="1332" spans="1:2" ht="15">
      <c r="A1332" s="1">
        <v>630</v>
      </c>
      <c r="B1332" s="10">
        <v>0.92</v>
      </c>
    </row>
    <row r="1333" spans="1:2" ht="15">
      <c r="A1333" s="1">
        <v>631</v>
      </c>
      <c r="B1333" s="10">
        <v>0.92</v>
      </c>
    </row>
    <row r="1334" spans="1:2" ht="15">
      <c r="A1334" s="1">
        <v>632</v>
      </c>
      <c r="B1334" s="10">
        <v>0.92</v>
      </c>
    </row>
    <row r="1335" spans="1:2" ht="15">
      <c r="A1335" s="1">
        <v>633</v>
      </c>
      <c r="B1335" s="10">
        <v>0.92</v>
      </c>
    </row>
    <row r="1336" spans="1:2" ht="15">
      <c r="A1336" s="1">
        <v>634</v>
      </c>
      <c r="B1336" s="10">
        <v>0.92</v>
      </c>
    </row>
    <row r="1337" spans="1:2" ht="15">
      <c r="A1337" s="1">
        <v>635</v>
      </c>
      <c r="B1337" s="10">
        <v>0.92</v>
      </c>
    </row>
    <row r="1338" spans="1:2" ht="15">
      <c r="A1338" s="1">
        <v>636</v>
      </c>
      <c r="B1338" s="10">
        <v>0.92</v>
      </c>
    </row>
    <row r="1339" spans="1:2" ht="15">
      <c r="A1339" s="1">
        <v>637</v>
      </c>
      <c r="B1339" s="10">
        <v>0.92</v>
      </c>
    </row>
    <row r="1340" spans="1:2" ht="15">
      <c r="A1340" s="1">
        <v>638</v>
      </c>
      <c r="B1340" s="10">
        <v>0.92</v>
      </c>
    </row>
    <row r="1341" spans="1:2" ht="15">
      <c r="A1341" s="1">
        <v>639</v>
      </c>
      <c r="B1341" s="10">
        <v>0.92</v>
      </c>
    </row>
    <row r="1342" spans="1:2" ht="15">
      <c r="A1342" s="1">
        <v>640</v>
      </c>
      <c r="B1342" s="10">
        <v>0.92</v>
      </c>
    </row>
    <row r="1343" spans="1:2" ht="15">
      <c r="A1343" s="1">
        <v>641</v>
      </c>
      <c r="B1343" s="10">
        <v>0.92</v>
      </c>
    </row>
    <row r="1344" spans="1:2" ht="15">
      <c r="A1344" s="1">
        <v>642</v>
      </c>
      <c r="B1344" s="10">
        <v>0.92</v>
      </c>
    </row>
    <row r="1345" spans="1:2" ht="15">
      <c r="A1345" s="1">
        <v>643</v>
      </c>
      <c r="B1345" s="10">
        <v>0.92</v>
      </c>
    </row>
    <row r="1346" spans="1:2" ht="15">
      <c r="A1346" s="1">
        <v>644</v>
      </c>
      <c r="B1346" s="10">
        <v>0.92</v>
      </c>
    </row>
    <row r="1347" spans="1:2" ht="15">
      <c r="A1347" s="1">
        <v>645</v>
      </c>
      <c r="B1347" s="10">
        <v>0.92</v>
      </c>
    </row>
    <row r="1348" spans="1:2" ht="15">
      <c r="A1348" s="1">
        <v>646</v>
      </c>
      <c r="B1348" s="10">
        <v>0.92</v>
      </c>
    </row>
    <row r="1349" spans="1:2" ht="15">
      <c r="A1349" s="1">
        <v>647</v>
      </c>
      <c r="B1349" s="10">
        <v>0.92</v>
      </c>
    </row>
    <row r="1350" spans="1:2" ht="15">
      <c r="A1350" s="1">
        <v>648</v>
      </c>
      <c r="B1350" s="10">
        <v>0.92</v>
      </c>
    </row>
    <row r="1351" spans="1:2" ht="15">
      <c r="A1351" s="1">
        <v>649</v>
      </c>
      <c r="B1351" s="10">
        <v>0.92</v>
      </c>
    </row>
    <row r="1352" spans="1:2" ht="15">
      <c r="A1352" s="1">
        <v>650</v>
      </c>
      <c r="B1352" s="10">
        <v>0.92</v>
      </c>
    </row>
    <row r="1353" spans="1:2" ht="15">
      <c r="A1353" s="1">
        <v>651</v>
      </c>
      <c r="B1353" s="10">
        <v>0.92</v>
      </c>
    </row>
    <row r="1354" spans="1:2" ht="15">
      <c r="A1354" s="1">
        <v>652</v>
      </c>
      <c r="B1354" s="10">
        <v>0.92</v>
      </c>
    </row>
    <row r="1355" spans="1:2" ht="15">
      <c r="A1355" s="1">
        <v>653</v>
      </c>
      <c r="B1355" s="10">
        <v>0.92</v>
      </c>
    </row>
    <row r="1356" spans="1:2" ht="15">
      <c r="A1356" s="1">
        <v>654</v>
      </c>
      <c r="B1356" s="10">
        <v>0.92</v>
      </c>
    </row>
    <row r="1357" spans="1:2" ht="15">
      <c r="A1357" s="1">
        <v>655</v>
      </c>
      <c r="B1357" s="10">
        <v>0.92</v>
      </c>
    </row>
    <row r="1358" spans="1:2" ht="15">
      <c r="A1358" s="1">
        <v>656</v>
      </c>
      <c r="B1358" s="10">
        <v>0.92</v>
      </c>
    </row>
    <row r="1359" spans="1:2" ht="15">
      <c r="A1359" s="1">
        <v>657</v>
      </c>
      <c r="B1359" s="10">
        <v>0.92</v>
      </c>
    </row>
    <row r="1360" spans="1:2" ht="15">
      <c r="A1360" s="1">
        <v>658</v>
      </c>
      <c r="B1360" s="10">
        <v>0.92</v>
      </c>
    </row>
    <row r="1361" spans="1:2" ht="15">
      <c r="A1361" s="1">
        <v>659</v>
      </c>
      <c r="B1361" s="10">
        <v>0.92</v>
      </c>
    </row>
    <row r="1362" spans="1:2" ht="15">
      <c r="A1362" s="1">
        <v>660</v>
      </c>
      <c r="B1362" s="10">
        <v>0.92</v>
      </c>
    </row>
    <row r="1363" spans="1:2" ht="15">
      <c r="A1363" s="1">
        <v>661</v>
      </c>
      <c r="B1363" s="10">
        <v>0.92</v>
      </c>
    </row>
    <row r="1364" spans="1:2" ht="15">
      <c r="A1364" s="1">
        <v>662</v>
      </c>
      <c r="B1364" s="10">
        <v>0.92</v>
      </c>
    </row>
    <row r="1365" spans="1:2" ht="15">
      <c r="A1365" s="1">
        <v>663</v>
      </c>
      <c r="B1365" s="10">
        <v>0.92</v>
      </c>
    </row>
    <row r="1366" spans="1:2" ht="15">
      <c r="A1366" s="1">
        <v>664</v>
      </c>
      <c r="B1366" s="10">
        <v>0.92</v>
      </c>
    </row>
    <row r="1367" spans="1:2" ht="15">
      <c r="A1367" s="1">
        <v>665</v>
      </c>
      <c r="B1367" s="10">
        <v>0.92</v>
      </c>
    </row>
    <row r="1368" spans="1:2" ht="15">
      <c r="A1368" s="1">
        <v>666</v>
      </c>
      <c r="B1368" s="10">
        <v>0.92</v>
      </c>
    </row>
    <row r="1369" spans="1:2" ht="15">
      <c r="A1369" s="1">
        <v>667</v>
      </c>
      <c r="B1369" s="10">
        <v>0.92</v>
      </c>
    </row>
    <row r="1370" spans="1:2" ht="15">
      <c r="A1370" s="1">
        <v>668</v>
      </c>
      <c r="B1370" s="10">
        <v>0.92</v>
      </c>
    </row>
    <row r="1371" spans="1:2" ht="15">
      <c r="A1371" s="1">
        <v>669</v>
      </c>
      <c r="B1371" s="10">
        <v>0.92</v>
      </c>
    </row>
    <row r="1372" spans="1:2" ht="15">
      <c r="A1372" s="1">
        <v>670</v>
      </c>
      <c r="B1372" s="10">
        <v>0.92</v>
      </c>
    </row>
    <row r="1373" spans="1:2" ht="15">
      <c r="A1373" s="1">
        <v>671</v>
      </c>
      <c r="B1373" s="10">
        <v>0.92</v>
      </c>
    </row>
    <row r="1374" spans="1:2" ht="15">
      <c r="A1374" s="1">
        <v>672</v>
      </c>
      <c r="B1374" s="10">
        <v>0.92</v>
      </c>
    </row>
    <row r="1375" spans="1:2" ht="15">
      <c r="A1375" s="1">
        <v>673</v>
      </c>
      <c r="B1375" s="10">
        <v>0.92</v>
      </c>
    </row>
    <row r="1376" spans="1:2" ht="15">
      <c r="A1376" s="1">
        <v>674</v>
      </c>
      <c r="B1376" s="10">
        <v>0.92</v>
      </c>
    </row>
    <row r="1377" spans="1:2" ht="15">
      <c r="A1377" s="1">
        <v>675</v>
      </c>
      <c r="B1377" s="10">
        <v>0.92</v>
      </c>
    </row>
    <row r="1378" spans="1:2" ht="15">
      <c r="A1378" s="1">
        <v>676</v>
      </c>
      <c r="B1378" s="10">
        <v>0.92</v>
      </c>
    </row>
    <row r="1379" spans="1:2" ht="15">
      <c r="A1379" s="1">
        <v>677</v>
      </c>
      <c r="B1379" s="10">
        <v>0.92</v>
      </c>
    </row>
    <row r="1380" spans="1:2" ht="15">
      <c r="A1380" s="1">
        <v>678</v>
      </c>
      <c r="B1380" s="10">
        <v>0.92</v>
      </c>
    </row>
    <row r="1381" spans="1:2" ht="15">
      <c r="A1381" s="1">
        <v>679</v>
      </c>
      <c r="B1381" s="10">
        <v>0.92</v>
      </c>
    </row>
    <row r="1382" spans="1:2" ht="15">
      <c r="A1382" s="1">
        <v>680</v>
      </c>
      <c r="B1382" s="10">
        <v>0.92</v>
      </c>
    </row>
    <row r="1383" spans="1:2" ht="15">
      <c r="A1383" s="1">
        <v>681</v>
      </c>
      <c r="B1383" s="10">
        <v>0.92</v>
      </c>
    </row>
    <row r="1384" spans="1:2" ht="15">
      <c r="A1384" s="1">
        <v>682</v>
      </c>
      <c r="B1384" s="10">
        <v>0.92</v>
      </c>
    </row>
    <row r="1385" spans="1:2" ht="15">
      <c r="A1385" s="1">
        <v>683</v>
      </c>
      <c r="B1385" s="10">
        <v>0.92</v>
      </c>
    </row>
    <row r="1386" spans="1:2" ht="15">
      <c r="A1386" s="1">
        <v>684</v>
      </c>
      <c r="B1386" s="10">
        <v>0.92</v>
      </c>
    </row>
    <row r="1387" spans="1:2" ht="15">
      <c r="A1387" s="1">
        <v>685</v>
      </c>
      <c r="B1387" s="10">
        <v>0.92</v>
      </c>
    </row>
    <row r="1388" spans="1:2" ht="15">
      <c r="A1388" s="1">
        <v>686</v>
      </c>
      <c r="B1388" s="10">
        <v>0.92</v>
      </c>
    </row>
    <row r="1389" spans="1:2" ht="15">
      <c r="A1389" s="1">
        <v>687</v>
      </c>
      <c r="B1389" s="10">
        <v>0.92</v>
      </c>
    </row>
    <row r="1390" spans="1:2" ht="15">
      <c r="A1390" s="1">
        <v>688</v>
      </c>
      <c r="B1390" s="10">
        <v>0.92</v>
      </c>
    </row>
    <row r="1391" spans="1:2" ht="15">
      <c r="A1391" s="1">
        <v>689</v>
      </c>
      <c r="B1391" s="10">
        <v>0.92</v>
      </c>
    </row>
    <row r="1392" spans="1:2" ht="15">
      <c r="A1392" s="1">
        <v>690</v>
      </c>
      <c r="B1392" s="10">
        <v>0.92</v>
      </c>
    </row>
    <row r="1393" spans="1:2" ht="15">
      <c r="A1393" s="1">
        <v>691</v>
      </c>
      <c r="B1393" s="10">
        <v>0.92</v>
      </c>
    </row>
    <row r="1394" spans="1:2" ht="15">
      <c r="A1394" s="1">
        <v>692</v>
      </c>
      <c r="B1394" s="10">
        <v>0.92</v>
      </c>
    </row>
    <row r="1395" spans="1:2" ht="15">
      <c r="A1395" s="1">
        <v>693</v>
      </c>
      <c r="B1395" s="10">
        <v>0.92</v>
      </c>
    </row>
    <row r="1396" spans="1:2" ht="15">
      <c r="A1396" s="1">
        <v>694</v>
      </c>
      <c r="B1396" s="10">
        <v>0.92</v>
      </c>
    </row>
    <row r="1397" spans="1:2" ht="15">
      <c r="A1397" s="1">
        <v>695</v>
      </c>
      <c r="B1397" s="10">
        <v>0.92</v>
      </c>
    </row>
    <row r="1398" spans="1:2" ht="15">
      <c r="A1398" s="1">
        <v>696</v>
      </c>
      <c r="B1398" s="10">
        <v>0.92</v>
      </c>
    </row>
    <row r="1399" spans="1:2" ht="15">
      <c r="A1399" s="1">
        <v>697</v>
      </c>
      <c r="B1399" s="10">
        <v>0.92</v>
      </c>
    </row>
    <row r="1400" spans="1:2" ht="15">
      <c r="A1400" s="1">
        <v>698</v>
      </c>
      <c r="B1400" s="10">
        <v>0.92</v>
      </c>
    </row>
    <row r="1401" spans="1:2" ht="15">
      <c r="A1401" s="1">
        <v>699</v>
      </c>
      <c r="B1401" s="10">
        <v>0.92</v>
      </c>
    </row>
    <row r="1402" spans="1:2" ht="15">
      <c r="A1402" s="1">
        <v>700</v>
      </c>
      <c r="B1402" s="10">
        <v>0.92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Hervé</dc:creator>
  <cp:keywords/>
  <dc:description/>
  <cp:lastModifiedBy>Hervé</cp:lastModifiedBy>
  <cp:lastPrinted>2022-05-01T15:21:10Z</cp:lastPrinted>
  <dcterms:created xsi:type="dcterms:W3CDTF">2018-03-10T13:24:45Z</dcterms:created>
  <dcterms:modified xsi:type="dcterms:W3CDTF">2022-05-02T08:50:06Z</dcterms:modified>
  <cp:category/>
  <cp:version/>
  <cp:contentType/>
  <cp:contentStatus/>
</cp:coreProperties>
</file>